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ebpgroup.sharepoint.com/sites/CH_WGR_ProKilowatt_Allgemein/Freigegebene Dokumente/General/03_Kommunikation und Marketing/01_Website/2026_Webseiten_Efficiency+/09_Excel-Tools/ColorWatt/Absauganlagen/"/>
    </mc:Choice>
  </mc:AlternateContent>
  <xr:revisionPtr revIDLastSave="38" documentId="11_57849EDA1CF585DB266B7DBDC1505DFDF419439C" xr6:coauthVersionLast="47" xr6:coauthVersionMax="47" xr10:uidLastSave="{B7CF060B-A375-48AE-911C-C1B5FC5E9F52}"/>
  <workbookProtection workbookAlgorithmName="SHA-512" workbookHashValue="sQc0aXkAQTbtFELq7+8sBAMLBOD3K0jgtPnqktDvOvy2lLRu14TRXBW9kcNxWjCA47HjAaq13pWq+iXNX+XN2g==" workbookSaltValue="LbGJcx43+ICzNTMKllQ6Gw==" workbookSpinCount="100000" lockStructure="1"/>
  <bookViews>
    <workbookView xWindow="28680" yWindow="-120" windowWidth="38640" windowHeight="21120" tabRatio="841" firstSheet="2" activeTab="2" xr2:uid="{00000000-000D-0000-FFFF-FFFF00000000}"/>
  </bookViews>
  <sheets>
    <sheet name="Liste de monitoring" sheetId="1" state="hidden" r:id="rId1"/>
    <sheet name="Informations générales" sheetId="2" r:id="rId2"/>
    <sheet name="Aspiration" sheetId="3" r:id="rId3"/>
    <sheet name="Exemple" sheetId="4" r:id="rId4"/>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4" l="1"/>
  <c r="F24" i="4"/>
  <c r="D24" i="4"/>
  <c r="D25" i="4" s="1"/>
  <c r="C30" i="4" s="1"/>
  <c r="F24" i="3"/>
  <c r="F25" i="3" s="1"/>
  <c r="D24" i="3"/>
  <c r="D25" i="3" s="1"/>
  <c r="H37" i="2"/>
  <c r="C34" i="2"/>
  <c r="AK5" i="1"/>
  <c r="Z5" i="1"/>
  <c r="Y5" i="1"/>
  <c r="V5" i="1"/>
  <c r="U5" i="1"/>
  <c r="Q5" i="1"/>
  <c r="P5" i="1"/>
  <c r="N5" i="1"/>
  <c r="J5" i="1"/>
  <c r="I5" i="1"/>
  <c r="H5" i="1"/>
  <c r="G5" i="1"/>
  <c r="F5" i="1"/>
  <c r="C5" i="1"/>
  <c r="AF5" i="1" l="1"/>
  <c r="C30" i="3"/>
  <c r="AG5" i="1"/>
  <c r="C31" i="3"/>
  <c r="C37" i="4"/>
  <c r="C38" i="4" s="1"/>
  <c r="C34" i="4"/>
  <c r="C35" i="4" s="1"/>
  <c r="C31" i="4"/>
  <c r="C34" i="3" l="1"/>
  <c r="C30" i="2"/>
  <c r="C37" i="3"/>
  <c r="AH5" i="1"/>
  <c r="AJ5" i="1" s="1"/>
  <c r="AI5" i="1"/>
  <c r="C31" i="2"/>
  <c r="C38" i="3" l="1"/>
  <c r="C37" i="2"/>
  <c r="AN5" i="1"/>
  <c r="C35" i="3"/>
  <c r="C33" i="2"/>
  <c r="AL5" i="1"/>
  <c r="C35" i="2" l="1"/>
  <c r="AM5" i="1"/>
  <c r="AO5" i="1"/>
  <c r="C38"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<sst xmlns="http://schemas.openxmlformats.org/spreadsheetml/2006/main" count="166" uniqueCount="102">
  <si>
    <t>Demande</t>
  </si>
  <si>
    <t>Traitement</t>
  </si>
  <si>
    <t>Données du client</t>
  </si>
  <si>
    <t>Partenaire de mise en œuvre</t>
  </si>
  <si>
    <t>Mise en œuvre</t>
  </si>
  <si>
    <t>Mesure</t>
  </si>
  <si>
    <t>ICP</t>
  </si>
  <si>
    <t>Personne</t>
  </si>
  <si>
    <t>Statut</t>
  </si>
  <si>
    <t>Client final</t>
  </si>
  <si>
    <t>Objet / magasin</t>
  </si>
  <si>
    <t>Personne de contact</t>
  </si>
  <si>
    <t>Coordonnées bancaires</t>
  </si>
  <si>
    <t>Consommation électrique ancienne installation</t>
  </si>
  <si>
    <t>Consommation électrique nouvelle installation</t>
  </si>
  <si>
    <t>Économies annuelles</t>
  </si>
  <si>
    <t>Économies imputables sur la durée</t>
  </si>
  <si>
    <t>Coûts d’investissement</t>
  </si>
  <si>
    <t>Économies dues à la mesure</t>
  </si>
  <si>
    <t>Temps de retour</t>
  </si>
  <si>
    <t>Montant de la subvention</t>
  </si>
  <si>
    <t>Part de subvention</t>
  </si>
  <si>
    <t>ID</t>
  </si>
  <si>
    <t>Date</t>
  </si>
  <si>
    <t>Nom</t>
  </si>
  <si>
    <t>Rue</t>
  </si>
  <si>
    <t>Numéro</t>
  </si>
  <si>
    <t>NPA</t>
  </si>
  <si>
    <t>Localité</t>
  </si>
  <si>
    <t>Nom, prénom</t>
  </si>
  <si>
    <t>Fonction</t>
  </si>
  <si>
    <t>E-mail</t>
  </si>
  <si>
    <t>Téléphone</t>
  </si>
  <si>
    <t>Titulaire du compte</t>
  </si>
  <si>
    <t>IBAN</t>
  </si>
  <si>
    <t>Institution financière</t>
  </si>
  <si>
    <t>Entreprise</t>
  </si>
  <si>
    <t>Wirkungsmodell</t>
  </si>
  <si>
    <t>Respect des conditions de subvention</t>
  </si>
  <si>
    <t>kWh/a</t>
  </si>
  <si>
    <t>%</t>
  </si>
  <si>
    <t>kWh</t>
  </si>
  <si>
    <t>CHF</t>
  </si>
  <si>
    <t>CHF/a</t>
  </si>
  <si>
    <t>a</t>
  </si>
  <si>
    <t>QS1 bestätigt</t>
  </si>
  <si>
    <t>reserviert</t>
  </si>
  <si>
    <t>Systemersatz Lackieranlage</t>
  </si>
  <si>
    <t>Wirkungsmodell Lackieranlagen</t>
  </si>
  <si>
    <t>Modèle d’impact pour le remplacement des installations chez ColorWatt</t>
  </si>
  <si>
    <t>Saisies requises</t>
  </si>
  <si>
    <t>Aucune saisie / Aucun résultat</t>
  </si>
  <si>
    <t>Données du conseiller</t>
  </si>
  <si>
    <t>Numéro de téléphone</t>
  </si>
  <si>
    <t>Données du client final</t>
  </si>
  <si>
    <t>Nom de l’entreprise</t>
  </si>
  <si>
    <t>Adresse de l’entreprise</t>
  </si>
  <si>
    <t>Prix de l’électricité en Rp/kWh</t>
  </si>
  <si>
    <t>Résumé des mesures</t>
  </si>
  <si>
    <t>Économies (kWh)</t>
  </si>
  <si>
    <t>in %</t>
  </si>
  <si>
    <t>Économies (CHF/an)</t>
  </si>
  <si>
    <t>Coûts totaux d’investissement</t>
  </si>
  <si>
    <t>Payback (Return on Investment, in Jahren)</t>
  </si>
  <si>
    <t>Montant maximal de la subvention</t>
  </si>
  <si>
    <t>Montant prévisionnel de la subvention</t>
  </si>
  <si>
    <t>en % des coûts d’investissement</t>
  </si>
  <si>
    <t>Conditions de participation</t>
  </si>
  <si>
    <t>Les mesures invoquées (remplacement d’équipement) ne doivent pas faire partie explicitement d’un accord de cible avec le canton, l’Agence de l’Énergie de l’Économie (EnAW) ou l’Agence des technologies propres Suisse (loi).</t>
  </si>
  <si>
    <t>Aucun double financement : aucun autre financement du canton ou du gouvernement fédéral ne sera demandé pour les mesures (remplacement d’équipement).</t>
  </si>
  <si>
    <t>En soumettant la demande, le demandeur confirme qu’il a pris note et respecté les conditions de financement ainsi que les critères d’efficacité applicables.</t>
  </si>
  <si>
    <t>Date:</t>
  </si>
  <si>
    <t>E-Mail à:</t>
  </si>
  <si>
    <t>colorwatt@ebp.ch</t>
  </si>
  <si>
    <t>Telefon:</t>
  </si>
  <si>
    <t>+41 44 395 11 97</t>
  </si>
  <si>
    <t>Modèle d’impact pour le remplacement des systèmes d’aspiration chez ColorWatt</t>
  </si>
  <si>
    <t>Critères d’efficacité</t>
  </si>
  <si>
    <t>Ventilateurs : Les ventilateurs ont une puissance supérieure à 0,125 kW et inférieure à 500 kW.
Le niveau d’efficacité N selon le Règlement (UE) n° 327/2011 correspond aux valeurs suivantes :
- Ventilateur axial, catégorie de mesure « A,C », catégorie d’efficacité « statique », niveau d’efficacité N &gt; = 50
- Ventilateur axial, catégorie de mesure « B,D », catégorie d’efficacité « totale », niveau d’efficacité N &gt;= 64
- Ventilateur centrifuge et diagonal, catégorie de mesure « A,C », catégorie d’efficacité « statique », niveau d’efficacité N &gt;= 62
- Ventilateur centrifuge et diagonal, catégorie de mesure « B,D », catégorie d’efficacité « totale », niveau d’efficacité N &gt;= 65</t>
  </si>
  <si>
    <t>Moteurs électriques :
Les moteurs sont des composants intégrés au produit et possèdent au moins la classe d’efficacité IE3, ainsi qu’un convertisseur de fréquence d’au moins classe IE2.</t>
  </si>
  <si>
    <t>Circuit économique : Un circuit économique est disponible et ajuste la consommation d’énergie en fonction du mode de fonctionnement.</t>
  </si>
  <si>
    <t>Données ancienne machine</t>
  </si>
  <si>
    <t>Données nouvelle machine</t>
  </si>
  <si>
    <t>Modèle précis installation/machine</t>
  </si>
  <si>
    <t>Puissance système [kW]</t>
  </si>
  <si>
    <t>Débit volumique [m3/h]</t>
  </si>
  <si>
    <t>Heures annuelles [h/a]</t>
  </si>
  <si>
    <t>Profil de charge</t>
  </si>
  <si>
    <t>Part pleine charge</t>
  </si>
  <si>
    <t>Part du temps (100%)</t>
  </si>
  <si>
    <t>Heures pleine charge/an</t>
  </si>
  <si>
    <t>Consommation (kWh/an)</t>
  </si>
  <si>
    <t>Coûts totaux d’investissement du nouveau système, installation et TVA, totalisant en CHF
En cas d’augmentation de la capacité, réduisez proportionnellement les coûts d’investissement associés.</t>
  </si>
  <si>
    <t>Résumé de la mesure</t>
  </si>
  <si>
    <t>Économies (kWh/an)</t>
  </si>
  <si>
    <t>Taux de subvention (CHF/MWh)</t>
  </si>
  <si>
    <t>Payback (Return on Investment)</t>
  </si>
  <si>
    <t>Ça doit être plus de 4 ans !</t>
  </si>
  <si>
    <t>Subvention prévisionnelle (CHF)</t>
  </si>
  <si>
    <t>Ja</t>
  </si>
  <si>
    <t>Total Investitionskosten der Neuanlage inkl. Montage und MwSt, Total in CHF
Bei Kapazitätserhöhung damit verbundene Investitionskosten anteilig herauskürzen.</t>
  </si>
  <si>
    <t>muss grösser als 4 Jahre sein!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</si>
</sst>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_ ;\-#,##0\ "/>
    <numFmt numFmtId="165" formatCode="#\'##0.0_ ;\-#\'##0.0\ "/>
    <numFmt numFmtId="166" formatCode="#,##0.0_ ;\-#,##0.0\ "/>
    <numFmt numFmtId="167" formatCode="&quot;CHF&quot;\ #,##0.00"/>
    <numFmt numFmtId="168" formatCode="0.0"/>
  </numFmts>
  <fonts count="16" x14ac:knownFonts="1">
    <font>
      <sz val="10"/>
      <color theme="1"/>
      <name val="Arial"/>
      <family val="2"/>
    </font>
    <font>
      <sz val="10"/>
      <color theme="1"/>
      <name val="Arial"/>
      <family val="2"/>
    </font>
    <font>
      <b/>
      <sz val="10"/>
      <color theme="1"/>
      <name val="Arial"/>
      <family val="2"/>
    </font>
    <font>
      <b/>
      <sz val="14"/>
      <color theme="1"/>
      <name val="Arial"/>
      <family val="2"/>
    </font>
    <font>
      <u/>
      <sz val="10"/>
      <color theme="10"/>
      <name val="Arial"/>
      <family val="2"/>
    </font>
    <font>
      <b/>
      <sz val="12"/>
      <color rgb="FFC00000"/>
      <name val="Arial"/>
      <family val="2"/>
    </font>
    <font>
      <b/>
      <sz val="12"/>
      <color theme="1"/>
      <name val="Arial"/>
      <family val="2"/>
    </font>
    <font>
      <sz val="14"/>
      <color theme="1"/>
      <name val="Arial"/>
      <family val="2"/>
    </font>
    <font>
      <i/>
      <sz val="10"/>
      <color theme="1"/>
      <name val="Arial"/>
      <family val="2"/>
    </font>
    <font>
      <b/>
      <i/>
      <sz val="10"/>
      <color theme="1"/>
      <name val="Arial"/>
      <family val="2"/>
    </font>
    <font>
      <sz val="10"/>
      <color rgb="FFC00000"/>
      <name val="Arial"/>
      <family val="2"/>
    </font>
    <font>
      <b/>
      <sz val="10"/>
      <name val="Arial"/>
      <family val="2"/>
    </font>
    <font>
      <sz val="10"/>
      <name val="Arial"/>
      <family val="2"/>
    </font>
    <font>
      <b/>
      <sz val="10"/>
      <color rgb="FFFF0000"/>
      <name val="Arial"/>
      <family val="2"/>
    </font>
    <font>
      <i/>
      <sz val="8"/>
      <color theme="1"/>
      <name val="Arial"/>
      <family val="2"/>
    </font>
    <font>
      <sz val="8"/>
      <color theme="1"/>
      <name val="Arial"/>
      <family val="2"/>
    </font>
  </fonts>
  <fills count="22">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2" tint="-0.14999847407452621"/>
        <bgColor indexed="64"/>
      </patternFill>
    </fill>
    <fill>
      <patternFill patternType="solid">
        <fgColor theme="8" tint="0.59999389629810485"/>
        <bgColor indexed="64"/>
      </patternFill>
    </fill>
    <fill>
      <patternFill patternType="solid">
        <fgColor theme="0" tint="-0.14999847407452621"/>
        <bgColor indexed="64"/>
      </patternFill>
    </fill>
    <fill>
      <patternFill patternType="gray0625">
        <bgColor auto="1"/>
      </patternFill>
    </fill>
    <fill>
      <patternFill patternType="solid">
        <fgColor theme="7" tint="0.39997558519241921"/>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5" tint="-9.9978637043366805E-2"/>
        <bgColor indexed="64"/>
      </patternFill>
    </fill>
    <fill>
      <patternFill patternType="solid">
        <fgColor theme="4"/>
        <bgColor indexed="64"/>
      </patternFill>
    </fill>
    <fill>
      <patternFill patternType="solid">
        <fgColor theme="3" tint="0.74999237037263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1"/>
        <bgColor indexed="64"/>
      </patternFill>
    </fill>
    <fill>
      <patternFill patternType="solid">
        <fgColor theme="9"/>
        <bgColor indexed="64"/>
      </patternFill>
    </fill>
    <fill>
      <patternFill patternType="solid">
        <fgColor theme="5"/>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s>
  <cellStyleXfs count="4">
    <xf numFmtId="0" fontId="0" fillId="0" borderId="0"/>
    <xf numFmtId="43" fontId="1" fillId="0" borderId="0"/>
    <xf numFmtId="9" fontId="1" fillId="0" borderId="0"/>
    <xf numFmtId="0" fontId="4" fillId="0" borderId="0"/>
  </cellStyleXfs>
  <cellXfs count="181">
    <xf numFmtId="0" fontId="0" fillId="0" borderId="0" xfId="0"/>
    <xf numFmtId="0" fontId="0" fillId="3" borderId="0" xfId="0" applyFill="1"/>
    <xf numFmtId="0" fontId="3" fillId="3" borderId="0" xfId="0" applyFont="1" applyFill="1"/>
    <xf numFmtId="0" fontId="2" fillId="3" borderId="0" xfId="0" applyFont="1" applyFill="1"/>
    <xf numFmtId="0" fontId="0" fillId="0" borderId="0" xfId="0" applyProtection="1">
      <protection hidden="1"/>
    </xf>
    <xf numFmtId="0" fontId="7" fillId="3" borderId="0" xfId="0" applyFont="1" applyFill="1"/>
    <xf numFmtId="164" fontId="2" fillId="3" borderId="0" xfId="1" applyNumberFormat="1" applyFont="1" applyFill="1" applyProtection="1">
      <protection hidden="1"/>
    </xf>
    <xf numFmtId="9" fontId="1" fillId="3" borderId="0" xfId="2" applyFill="1" applyProtection="1">
      <protection hidden="1"/>
    </xf>
    <xf numFmtId="9" fontId="0" fillId="3" borderId="0" xfId="2" applyFont="1" applyFill="1" applyProtection="1">
      <protection hidden="1"/>
    </xf>
    <xf numFmtId="0" fontId="0" fillId="3" borderId="0" xfId="0" applyFill="1" applyProtection="1">
      <protection hidden="1"/>
    </xf>
    <xf numFmtId="0" fontId="3" fillId="3" borderId="0" xfId="0" applyFont="1" applyFill="1" applyProtection="1">
      <protection hidden="1"/>
    </xf>
    <xf numFmtId="0" fontId="2" fillId="3" borderId="0" xfId="0" applyFont="1" applyFill="1" applyProtection="1">
      <protection hidden="1"/>
    </xf>
    <xf numFmtId="0" fontId="2" fillId="0" borderId="0" xfId="0" applyFont="1" applyProtection="1">
      <protection hidden="1"/>
    </xf>
    <xf numFmtId="0" fontId="0" fillId="3" borderId="1" xfId="0" applyFill="1" applyBorder="1" applyAlignment="1" applyProtection="1">
      <alignment horizontal="right" vertical="center" indent="1"/>
      <protection hidden="1"/>
    </xf>
    <xf numFmtId="0" fontId="5" fillId="3" borderId="0" xfId="0" applyFont="1" applyFill="1" applyProtection="1">
      <protection hidden="1"/>
    </xf>
    <xf numFmtId="0" fontId="5" fillId="0" borderId="0" xfId="0" applyFont="1" applyProtection="1">
      <protection hidden="1"/>
    </xf>
    <xf numFmtId="0" fontId="6" fillId="3" borderId="0" xfId="0" quotePrefix="1" applyFont="1" applyFill="1" applyAlignment="1" applyProtection="1">
      <alignment horizontal="left" vertical="top" wrapText="1"/>
      <protection hidden="1"/>
    </xf>
    <xf numFmtId="0" fontId="0" fillId="3" borderId="0" xfId="0" applyFill="1" applyAlignment="1" applyProtection="1">
      <alignment vertical="center"/>
      <protection hidden="1"/>
    </xf>
    <xf numFmtId="164" fontId="8" fillId="3" borderId="0" xfId="1" applyNumberFormat="1" applyFont="1" applyFill="1" applyProtection="1">
      <protection hidden="1"/>
    </xf>
    <xf numFmtId="0" fontId="0" fillId="0" borderId="16" xfId="0" applyBorder="1" applyAlignment="1">
      <alignment horizontal="left" indent="1"/>
    </xf>
    <xf numFmtId="0" fontId="0" fillId="0" borderId="15" xfId="0" applyBorder="1" applyAlignment="1">
      <alignment horizontal="left" indent="1"/>
    </xf>
    <xf numFmtId="0" fontId="0" fillId="0" borderId="17" xfId="0" applyBorder="1" applyAlignment="1">
      <alignment horizontal="left" indent="1"/>
    </xf>
    <xf numFmtId="0" fontId="2" fillId="5" borderId="18" xfId="0" applyFont="1" applyFill="1" applyBorder="1"/>
    <xf numFmtId="0" fontId="2" fillId="5" borderId="17" xfId="0" applyFont="1" applyFill="1" applyBorder="1"/>
    <xf numFmtId="0" fontId="1" fillId="3" borderId="0" xfId="1" applyNumberFormat="1" applyFill="1" applyProtection="1">
      <protection hidden="1"/>
    </xf>
    <xf numFmtId="9" fontId="2" fillId="3" borderId="0" xfId="2" applyFont="1" applyFill="1" applyProtection="1">
      <protection hidden="1"/>
    </xf>
    <xf numFmtId="165" fontId="2" fillId="3" borderId="0" xfId="1" applyNumberFormat="1" applyFont="1" applyFill="1" applyProtection="1">
      <protection hidden="1"/>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2" fillId="2" borderId="2" xfId="0" applyFont="1" applyFill="1" applyBorder="1" applyAlignment="1" applyProtection="1">
      <alignment vertical="center"/>
      <protection locked="0"/>
    </xf>
    <xf numFmtId="0" fontId="0" fillId="3" borderId="18" xfId="0" applyFill="1" applyBorder="1" applyAlignment="1" applyProtection="1">
      <alignment horizontal="left" indent="1"/>
      <protection hidden="1"/>
    </xf>
    <xf numFmtId="0" fontId="2" fillId="5" borderId="16" xfId="0" applyFont="1" applyFill="1" applyBorder="1" applyProtection="1">
      <protection hidden="1"/>
    </xf>
    <xf numFmtId="0" fontId="0" fillId="0" borderId="21" xfId="0" applyBorder="1" applyAlignment="1" applyProtection="1">
      <alignment horizontal="left" indent="1"/>
      <protection hidden="1"/>
    </xf>
    <xf numFmtId="0" fontId="11" fillId="3" borderId="0" xfId="0" applyFont="1" applyFill="1" applyAlignment="1" applyProtection="1">
      <alignment wrapText="1"/>
      <protection hidden="1"/>
    </xf>
    <xf numFmtId="0" fontId="4" fillId="3" borderId="0" xfId="3" applyFill="1" applyProtection="1">
      <protection hidden="1"/>
    </xf>
    <xf numFmtId="0" fontId="12" fillId="3" borderId="0" xfId="0" applyFont="1" applyFill="1" applyAlignment="1" applyProtection="1">
      <alignment vertical="top" wrapText="1"/>
      <protection hidden="1"/>
    </xf>
    <xf numFmtId="0" fontId="4" fillId="3" borderId="0" xfId="3" quotePrefix="1" applyFill="1" applyAlignment="1" applyProtection="1">
      <alignment horizontal="left" vertical="top" wrapText="1"/>
      <protection hidden="1"/>
    </xf>
    <xf numFmtId="0" fontId="0" fillId="3" borderId="15" xfId="0" applyFill="1" applyBorder="1" applyAlignment="1">
      <alignment horizontal="left" vertical="center" indent="1"/>
    </xf>
    <xf numFmtId="164" fontId="13" fillId="3" borderId="0" xfId="1" applyNumberFormat="1" applyFont="1" applyFill="1" applyProtection="1">
      <protection hidden="1"/>
    </xf>
    <xf numFmtId="0" fontId="0" fillId="3" borderId="7" xfId="0" applyFill="1" applyBorder="1"/>
    <xf numFmtId="0" fontId="0" fillId="3" borderId="8" xfId="0" applyFill="1" applyBorder="1"/>
    <xf numFmtId="0" fontId="0" fillId="3" borderId="0" xfId="2" applyNumberFormat="1" applyFont="1" applyFill="1" applyProtection="1">
      <protection hidden="1"/>
    </xf>
    <xf numFmtId="164" fontId="14" fillId="3" borderId="0" xfId="1" applyNumberFormat="1" applyFont="1" applyFill="1" applyProtection="1">
      <protection hidden="1"/>
    </xf>
    <xf numFmtId="0" fontId="10" fillId="0" borderId="0" xfId="0" applyFont="1" applyProtection="1">
      <protection hidden="1"/>
    </xf>
    <xf numFmtId="0" fontId="0" fillId="0" borderId="21" xfId="0" applyBorder="1" applyProtection="1">
      <protection hidden="1"/>
    </xf>
    <xf numFmtId="0" fontId="0" fillId="0" borderId="15" xfId="0" applyBorder="1" applyProtection="1">
      <protection hidden="1"/>
    </xf>
    <xf numFmtId="0" fontId="2" fillId="4" borderId="2" xfId="0" applyFont="1" applyFill="1" applyBorder="1" applyAlignment="1" applyProtection="1">
      <alignment vertical="center"/>
      <protection hidden="1"/>
    </xf>
    <xf numFmtId="0" fontId="0" fillId="3" borderId="21" xfId="0" applyFill="1" applyBorder="1" applyAlignment="1" applyProtection="1">
      <alignment horizontal="left" indent="1"/>
      <protection hidden="1"/>
    </xf>
    <xf numFmtId="0" fontId="0" fillId="3" borderId="15" xfId="0" applyFill="1" applyBorder="1" applyAlignment="1" applyProtection="1">
      <alignment horizontal="left" indent="1"/>
      <protection hidden="1"/>
    </xf>
    <xf numFmtId="0" fontId="0" fillId="0" borderId="18" xfId="0" applyBorder="1" applyProtection="1">
      <protection hidden="1"/>
    </xf>
    <xf numFmtId="0" fontId="9" fillId="2" borderId="22" xfId="0" applyFont="1" applyFill="1" applyBorder="1" applyAlignment="1" applyProtection="1">
      <alignment vertical="center"/>
      <protection hidden="1"/>
    </xf>
    <xf numFmtId="0" fontId="0" fillId="0" borderId="20" xfId="0" applyBorder="1" applyAlignment="1" applyProtection="1">
      <alignment horizontal="left" indent="1"/>
      <protection hidden="1"/>
    </xf>
    <xf numFmtId="0" fontId="0" fillId="0" borderId="15" xfId="0" applyBorder="1" applyAlignment="1" applyProtection="1">
      <alignment horizontal="left" indent="1"/>
      <protection hidden="1"/>
    </xf>
    <xf numFmtId="0" fontId="0" fillId="8" borderId="0" xfId="0" applyFill="1" applyAlignment="1" applyProtection="1">
      <alignment vertical="center"/>
      <protection hidden="1"/>
    </xf>
    <xf numFmtId="0" fontId="12" fillId="9" borderId="0" xfId="0" applyFont="1" applyFill="1" applyAlignment="1" applyProtection="1">
      <alignment vertical="center"/>
      <protection hidden="1"/>
    </xf>
    <xf numFmtId="0" fontId="2" fillId="6" borderId="4" xfId="0" applyFont="1" applyFill="1" applyBorder="1" applyProtection="1">
      <protection hidden="1"/>
    </xf>
    <xf numFmtId="0" fontId="0" fillId="6" borderId="10" xfId="0" applyFill="1" applyBorder="1" applyProtection="1">
      <protection hidden="1"/>
    </xf>
    <xf numFmtId="0" fontId="0" fillId="6" borderId="10" xfId="0" applyFill="1" applyBorder="1" applyAlignment="1" applyProtection="1">
      <alignment vertical="center"/>
      <protection hidden="1"/>
    </xf>
    <xf numFmtId="0" fontId="2" fillId="6" borderId="13" xfId="0" applyFont="1" applyFill="1" applyBorder="1" applyProtection="1">
      <protection hidden="1"/>
    </xf>
    <xf numFmtId="0" fontId="0" fillId="6" borderId="14" xfId="0" applyFill="1" applyBorder="1" applyAlignment="1" applyProtection="1">
      <alignment vertical="center"/>
      <protection hidden="1"/>
    </xf>
    <xf numFmtId="0" fontId="0" fillId="3" borderId="0" xfId="0" applyFill="1" applyAlignment="1" applyProtection="1">
      <alignment horizontal="right" vertical="center" indent="1"/>
      <protection hidden="1"/>
    </xf>
    <xf numFmtId="0" fontId="2" fillId="3" borderId="0" xfId="0" applyFont="1" applyFill="1" applyAlignment="1" applyProtection="1">
      <alignment horizontal="left" vertical="center" indent="1"/>
      <protection hidden="1"/>
    </xf>
    <xf numFmtId="0" fontId="4" fillId="3" borderId="0" xfId="3" applyFill="1" applyAlignment="1" applyProtection="1">
      <alignment horizontal="left" vertical="center" indent="1"/>
      <protection hidden="1"/>
    </xf>
    <xf numFmtId="0" fontId="0" fillId="3" borderId="0" xfId="0" quotePrefix="1" applyFill="1" applyAlignment="1" applyProtection="1">
      <alignment horizontal="left" vertical="center" indent="1"/>
      <protection hidden="1"/>
    </xf>
    <xf numFmtId="164" fontId="1" fillId="9" borderId="2" xfId="1" applyNumberFormat="1" applyFill="1" applyBorder="1" applyAlignment="1" applyProtection="1">
      <alignment vertical="center"/>
      <protection hidden="1"/>
    </xf>
    <xf numFmtId="164" fontId="2" fillId="9" borderId="19" xfId="1" applyNumberFormat="1" applyFont="1" applyFill="1" applyBorder="1" applyAlignment="1" applyProtection="1">
      <alignment vertical="center"/>
      <protection hidden="1"/>
    </xf>
    <xf numFmtId="164" fontId="2" fillId="9" borderId="12" xfId="1" applyNumberFormat="1" applyFont="1" applyFill="1" applyBorder="1" applyAlignment="1" applyProtection="1">
      <alignment vertical="center"/>
      <protection hidden="1"/>
    </xf>
    <xf numFmtId="9" fontId="0" fillId="9" borderId="19" xfId="2" applyFont="1" applyFill="1" applyBorder="1" applyAlignment="1" applyProtection="1">
      <alignment vertical="center"/>
      <protection hidden="1"/>
    </xf>
    <xf numFmtId="0" fontId="2" fillId="6" borderId="0" xfId="0" applyFont="1" applyFill="1" applyProtection="1">
      <protection hidden="1"/>
    </xf>
    <xf numFmtId="0" fontId="3" fillId="6" borderId="4" xfId="0" applyFont="1" applyFill="1" applyBorder="1" applyAlignment="1">
      <alignment vertical="center"/>
    </xf>
    <xf numFmtId="0" fontId="3" fillId="6" borderId="5" xfId="0" applyFont="1" applyFill="1" applyBorder="1" applyAlignment="1">
      <alignment vertical="center"/>
    </xf>
    <xf numFmtId="0" fontId="2" fillId="6" borderId="13" xfId="0" applyFont="1" applyFill="1" applyBorder="1"/>
    <xf numFmtId="0" fontId="0" fillId="6" borderId="14" xfId="0" applyFill="1" applyBorder="1"/>
    <xf numFmtId="9" fontId="1" fillId="9" borderId="12" xfId="2" applyFill="1" applyBorder="1" applyAlignment="1" applyProtection="1">
      <alignment vertical="center"/>
      <protection hidden="1"/>
    </xf>
    <xf numFmtId="164" fontId="2" fillId="9" borderId="14" xfId="1" applyNumberFormat="1" applyFont="1" applyFill="1" applyBorder="1" applyAlignment="1" applyProtection="1">
      <alignment vertical="center"/>
      <protection hidden="1"/>
    </xf>
    <xf numFmtId="166" fontId="2" fillId="9" borderId="14" xfId="1" applyNumberFormat="1" applyFont="1" applyFill="1" applyBorder="1" applyAlignment="1" applyProtection="1">
      <alignment vertical="center"/>
      <protection hidden="1"/>
    </xf>
    <xf numFmtId="9" fontId="0" fillId="9" borderId="11" xfId="2" applyFont="1" applyFill="1" applyBorder="1" applyAlignment="1" applyProtection="1">
      <alignment vertical="center"/>
      <protection hidden="1"/>
    </xf>
    <xf numFmtId="0" fontId="0" fillId="10" borderId="0" xfId="0" applyFill="1"/>
    <xf numFmtId="9" fontId="0" fillId="2" borderId="6" xfId="2" applyFont="1" applyFill="1" applyBorder="1" applyAlignment="1" applyProtection="1">
      <alignment horizontal="center" vertical="center"/>
      <protection locked="0"/>
    </xf>
    <xf numFmtId="9" fontId="0" fillId="2" borderId="1" xfId="2" applyFont="1" applyFill="1" applyBorder="1" applyAlignment="1" applyProtection="1">
      <alignment horizontal="center" vertical="center"/>
      <protection locked="0"/>
    </xf>
    <xf numFmtId="9" fontId="0" fillId="2" borderId="2" xfId="2" applyFont="1" applyFill="1" applyBorder="1" applyAlignment="1" applyProtection="1">
      <alignment horizontal="center" vertical="center"/>
      <protection locked="0"/>
    </xf>
    <xf numFmtId="164" fontId="2" fillId="9" borderId="10" xfId="1" applyNumberFormat="1" applyFont="1" applyFill="1" applyBorder="1" applyAlignment="1" applyProtection="1">
      <alignment vertical="center"/>
      <protection hidden="1"/>
    </xf>
    <xf numFmtId="0" fontId="0" fillId="3" borderId="0" xfId="0" applyFill="1" applyAlignment="1" applyProtection="1">
      <alignment wrapText="1"/>
      <protection hidden="1"/>
    </xf>
    <xf numFmtId="0" fontId="0" fillId="10" borderId="0" xfId="0" applyFill="1" applyAlignment="1">
      <alignment wrapText="1"/>
    </xf>
    <xf numFmtId="0" fontId="0" fillId="13" borderId="31" xfId="0" applyFill="1" applyBorder="1" applyAlignment="1">
      <alignment horizontal="center"/>
    </xf>
    <xf numFmtId="0" fontId="0" fillId="9" borderId="1" xfId="0" applyFill="1" applyBorder="1"/>
    <xf numFmtId="0" fontId="0" fillId="9" borderId="2" xfId="0" applyFill="1" applyBorder="1"/>
    <xf numFmtId="0" fontId="0" fillId="0" borderId="15" xfId="0" applyBorder="1"/>
    <xf numFmtId="0" fontId="0" fillId="0" borderId="35" xfId="0" applyBorder="1"/>
    <xf numFmtId="0" fontId="0" fillId="0" borderId="3" xfId="0" applyBorder="1"/>
    <xf numFmtId="14" fontId="0" fillId="16" borderId="36" xfId="0" applyNumberFormat="1" applyFill="1" applyBorder="1" applyProtection="1">
      <protection locked="0"/>
    </xf>
    <xf numFmtId="0" fontId="0" fillId="16" borderId="36" xfId="0" applyFill="1" applyBorder="1" applyProtection="1">
      <protection locked="0"/>
    </xf>
    <xf numFmtId="0" fontId="0" fillId="17" borderId="5" xfId="0" applyFill="1" applyBorder="1"/>
    <xf numFmtId="4" fontId="0" fillId="16" borderId="36" xfId="0" applyNumberFormat="1" applyFill="1" applyBorder="1" applyProtection="1">
      <protection locked="0"/>
    </xf>
    <xf numFmtId="3" fontId="0" fillId="17" borderId="5" xfId="0" applyNumberFormat="1" applyFill="1" applyBorder="1"/>
    <xf numFmtId="9" fontId="0" fillId="17" borderId="36" xfId="2" applyFont="1" applyFill="1" applyBorder="1"/>
    <xf numFmtId="3" fontId="0" fillId="16" borderId="5" xfId="0" applyNumberFormat="1" applyFill="1" applyBorder="1"/>
    <xf numFmtId="167" fontId="0" fillId="16" borderId="36" xfId="0" applyNumberFormat="1" applyFill="1" applyBorder="1" applyProtection="1">
      <protection locked="0"/>
    </xf>
    <xf numFmtId="168" fontId="0" fillId="17" borderId="5" xfId="0" applyNumberFormat="1" applyFill="1" applyBorder="1"/>
    <xf numFmtId="9" fontId="0" fillId="17" borderId="10" xfId="2" applyFont="1" applyFill="1" applyBorder="1"/>
    <xf numFmtId="0" fontId="0" fillId="18" borderId="4" xfId="0" applyFill="1" applyBorder="1" applyProtection="1">
      <protection locked="0"/>
    </xf>
    <xf numFmtId="14" fontId="0" fillId="18" borderId="36" xfId="0" applyNumberFormat="1" applyFill="1" applyBorder="1" applyProtection="1">
      <protection locked="0"/>
    </xf>
    <xf numFmtId="14" fontId="0" fillId="19" borderId="36" xfId="0" applyNumberFormat="1" applyFill="1" applyBorder="1" applyProtection="1">
      <protection locked="0"/>
    </xf>
    <xf numFmtId="0" fontId="0" fillId="19" borderId="36" xfId="0" applyFill="1" applyBorder="1" applyProtection="1">
      <protection locked="0"/>
    </xf>
    <xf numFmtId="0" fontId="0" fillId="19" borderId="5" xfId="0" applyFill="1" applyBorder="1"/>
    <xf numFmtId="0" fontId="4" fillId="16" borderId="36" xfId="3" applyFill="1" applyBorder="1" applyProtection="1">
      <protection locked="0"/>
    </xf>
    <xf numFmtId="0" fontId="0" fillId="2" borderId="3" xfId="0" quotePrefix="1" applyFill="1" applyBorder="1" applyAlignment="1" applyProtection="1">
      <alignment vertical="center"/>
      <protection locked="0"/>
    </xf>
    <xf numFmtId="14" fontId="0" fillId="2" borderId="1" xfId="0" applyNumberFormat="1" applyFill="1" applyBorder="1" applyAlignment="1" applyProtection="1">
      <alignment vertical="center"/>
      <protection locked="0"/>
    </xf>
    <xf numFmtId="0" fontId="5" fillId="3" borderId="0" xfId="0" applyFont="1" applyFill="1"/>
    <xf numFmtId="9" fontId="1" fillId="2" borderId="6" xfId="2" applyFill="1" applyBorder="1" applyAlignment="1" applyProtection="1">
      <alignment horizontal="center" vertical="center"/>
      <protection locked="0"/>
    </xf>
    <xf numFmtId="9" fontId="1" fillId="2" borderId="1" xfId="2" applyFill="1" applyBorder="1" applyAlignment="1" applyProtection="1">
      <alignment horizontal="center" vertical="center"/>
      <protection locked="0"/>
    </xf>
    <xf numFmtId="9" fontId="1" fillId="2" borderId="2" xfId="2" applyFill="1" applyBorder="1" applyAlignment="1" applyProtection="1">
      <alignment horizontal="center" vertical="center"/>
      <protection locked="0"/>
    </xf>
    <xf numFmtId="9" fontId="2" fillId="9" borderId="12" xfId="2" applyFont="1" applyFill="1" applyBorder="1" applyAlignment="1" applyProtection="1">
      <alignment vertical="center"/>
      <protection hidden="1"/>
    </xf>
    <xf numFmtId="0" fontId="2" fillId="2" borderId="6" xfId="0" applyFont="1" applyFill="1" applyBorder="1" applyAlignment="1" applyProtection="1">
      <alignment horizontal="center" vertical="center"/>
      <protection hidden="1"/>
    </xf>
    <xf numFmtId="0" fontId="2" fillId="2" borderId="33" xfId="0" applyFont="1" applyFill="1" applyBorder="1" applyAlignment="1" applyProtection="1">
      <alignment horizontal="center" vertical="center"/>
      <protection hidden="1"/>
    </xf>
    <xf numFmtId="164" fontId="1" fillId="9" borderId="19" xfId="1" applyNumberFormat="1" applyFill="1" applyBorder="1" applyAlignment="1" applyProtection="1">
      <alignment vertical="center"/>
      <protection hidden="1"/>
    </xf>
    <xf numFmtId="0" fontId="0" fillId="21" borderId="0" xfId="0" applyFill="1"/>
    <xf numFmtId="0" fontId="0" fillId="21" borderId="0" xfId="0" applyFill="1" applyProtection="1">
      <protection hidden="1"/>
    </xf>
    <xf numFmtId="0" fontId="2" fillId="2" borderId="2" xfId="0" applyFont="1" applyFill="1" applyBorder="1" applyAlignment="1" applyProtection="1">
      <alignment horizontal="center" vertical="center"/>
      <protection hidden="1"/>
    </xf>
    <xf numFmtId="0" fontId="15" fillId="20" borderId="35" xfId="0" applyFont="1" applyFill="1" applyBorder="1" applyAlignment="1" applyProtection="1">
      <alignment horizontal="center" vertical="center" wrapText="1"/>
      <protection locked="0"/>
    </xf>
    <xf numFmtId="0" fontId="0" fillId="0" borderId="40" xfId="0" applyBorder="1" applyProtection="1">
      <protection locked="0"/>
    </xf>
    <xf numFmtId="3" fontId="0" fillId="2" borderId="1" xfId="0" applyNumberFormat="1" applyFill="1" applyBorder="1" applyAlignment="1" applyProtection="1">
      <alignment horizontal="center" vertical="center"/>
      <protection locked="0"/>
    </xf>
    <xf numFmtId="0" fontId="0" fillId="0" borderId="7" xfId="0" applyBorder="1" applyProtection="1">
      <protection locked="0"/>
    </xf>
    <xf numFmtId="3" fontId="2" fillId="9" borderId="2" xfId="1" applyNumberFormat="1" applyFont="1" applyFill="1" applyBorder="1" applyAlignment="1" applyProtection="1">
      <alignment horizontal="center" vertical="center"/>
      <protection hidden="1"/>
    </xf>
    <xf numFmtId="0" fontId="0" fillId="0" borderId="9" xfId="0" applyBorder="1" applyProtection="1">
      <protection hidden="1"/>
    </xf>
    <xf numFmtId="0" fontId="0" fillId="0" borderId="21" xfId="0" applyBorder="1" applyAlignment="1">
      <alignment horizontal="left" indent="1"/>
    </xf>
    <xf numFmtId="0" fontId="0" fillId="0" borderId="7" xfId="0" applyBorder="1"/>
    <xf numFmtId="0" fontId="15" fillId="20" borderId="1" xfId="0" applyFont="1" applyFill="1" applyBorder="1" applyAlignment="1" applyProtection="1">
      <alignment horizontal="center" vertical="center" wrapText="1"/>
      <protection locked="0"/>
    </xf>
    <xf numFmtId="0" fontId="15" fillId="3" borderId="21" xfId="0" applyFont="1" applyFill="1" applyBorder="1" applyAlignment="1" applyProtection="1">
      <alignment horizontal="left" vertical="center" wrapText="1"/>
      <protection hidden="1"/>
    </xf>
    <xf numFmtId="0" fontId="0" fillId="0" borderId="32" xfId="0" applyBorder="1" applyProtection="1">
      <protection hidden="1"/>
    </xf>
    <xf numFmtId="0" fontId="0" fillId="0" borderId="7" xfId="0" applyBorder="1" applyProtection="1">
      <protection hidden="1"/>
    </xf>
    <xf numFmtId="0" fontId="0" fillId="0" borderId="17" xfId="0" applyBorder="1" applyAlignment="1">
      <alignment horizontal="left" wrapText="1"/>
    </xf>
    <xf numFmtId="0" fontId="0" fillId="0" borderId="26" xfId="0" applyBorder="1"/>
    <xf numFmtId="0" fontId="3" fillId="6" borderId="42" xfId="0" applyFont="1" applyFill="1" applyBorder="1" applyAlignment="1">
      <alignment horizontal="center" vertical="center"/>
    </xf>
    <xf numFmtId="0" fontId="0" fillId="0" borderId="10" xfId="0" applyBorder="1"/>
    <xf numFmtId="3" fontId="2" fillId="9" borderId="2" xfId="0" applyNumberFormat="1" applyFont="1" applyFill="1" applyBorder="1" applyAlignment="1" applyProtection="1">
      <alignment horizontal="center" vertical="center"/>
      <protection hidden="1"/>
    </xf>
    <xf numFmtId="3" fontId="0" fillId="2" borderId="37" xfId="0" applyNumberFormat="1" applyFill="1" applyBorder="1" applyAlignment="1" applyProtection="1">
      <alignment horizontal="center" vertical="center"/>
      <protection locked="0"/>
    </xf>
    <xf numFmtId="0" fontId="0" fillId="0" borderId="41" xfId="0" applyBorder="1" applyProtection="1">
      <protection locked="0"/>
    </xf>
    <xf numFmtId="0" fontId="0" fillId="2" borderId="1" xfId="0" applyFill="1" applyBorder="1" applyAlignment="1" applyProtection="1">
      <alignment horizontal="center" vertical="center"/>
      <protection locked="0"/>
    </xf>
    <xf numFmtId="0" fontId="2" fillId="7" borderId="27" xfId="0" applyFont="1" applyFill="1" applyBorder="1" applyAlignment="1" applyProtection="1">
      <alignment horizontal="center" vertical="center"/>
      <protection hidden="1"/>
    </xf>
    <xf numFmtId="0" fontId="0" fillId="0" borderId="26" xfId="0" applyBorder="1" applyProtection="1">
      <protection hidden="1"/>
    </xf>
    <xf numFmtId="0" fontId="0" fillId="0" borderId="21" xfId="0" applyBorder="1" applyAlignment="1">
      <alignment wrapText="1"/>
    </xf>
    <xf numFmtId="0" fontId="0" fillId="0" borderId="21" xfId="0" applyBorder="1"/>
    <xf numFmtId="167" fontId="0" fillId="2" borderId="27" xfId="0" applyNumberFormat="1" applyFill="1" applyBorder="1" applyAlignment="1" applyProtection="1">
      <alignment horizontal="center" vertical="center"/>
      <protection locked="0"/>
    </xf>
    <xf numFmtId="0" fontId="0" fillId="0" borderId="26" xfId="0" applyBorder="1" applyProtection="1">
      <protection locked="0"/>
    </xf>
    <xf numFmtId="0" fontId="0" fillId="3" borderId="21" xfId="0" applyFill="1" applyBorder="1"/>
    <xf numFmtId="0" fontId="2" fillId="11" borderId="16" xfId="0" applyFont="1" applyFill="1" applyBorder="1" applyAlignment="1" applyProtection="1">
      <alignment horizontal="left" vertical="top"/>
      <protection hidden="1"/>
    </xf>
    <xf numFmtId="0" fontId="0" fillId="0" borderId="29" xfId="0" applyBorder="1" applyProtection="1">
      <protection hidden="1"/>
    </xf>
    <xf numFmtId="0" fontId="0" fillId="0" borderId="24" xfId="0" applyBorder="1" applyProtection="1">
      <protection hidden="1"/>
    </xf>
    <xf numFmtId="0" fontId="3" fillId="6" borderId="25" xfId="0" applyFont="1" applyFill="1" applyBorder="1" applyAlignment="1">
      <alignment horizontal="center" vertical="center"/>
    </xf>
    <xf numFmtId="0" fontId="0" fillId="0" borderId="24" xfId="0" applyBorder="1"/>
    <xf numFmtId="3" fontId="2" fillId="9" borderId="1" xfId="1" applyNumberFormat="1" applyFont="1" applyFill="1" applyBorder="1" applyAlignment="1" applyProtection="1">
      <alignment horizontal="center" vertical="center"/>
      <protection hidden="1"/>
    </xf>
    <xf numFmtId="3" fontId="2" fillId="9" borderId="1" xfId="0" applyNumberFormat="1" applyFont="1" applyFill="1" applyBorder="1" applyAlignment="1" applyProtection="1">
      <alignment horizontal="center" vertical="center"/>
      <protection hidden="1"/>
    </xf>
    <xf numFmtId="0" fontId="0" fillId="2" borderId="37" xfId="0" applyFill="1" applyBorder="1" applyAlignment="1" applyProtection="1">
      <alignment horizontal="center" vertical="center"/>
      <protection locked="0"/>
    </xf>
    <xf numFmtId="0" fontId="15" fillId="3" borderId="15" xfId="0" applyFont="1" applyFill="1" applyBorder="1" applyAlignment="1" applyProtection="1">
      <alignment horizontal="left" vertical="center" wrapText="1"/>
      <protection hidden="1"/>
    </xf>
    <xf numFmtId="0" fontId="0" fillId="0" borderId="39" xfId="0" applyBorder="1" applyProtection="1">
      <protection hidden="1"/>
    </xf>
    <xf numFmtId="0" fontId="0" fillId="0" borderId="40" xfId="0" applyBorder="1" applyProtection="1">
      <protection hidden="1"/>
    </xf>
    <xf numFmtId="0" fontId="0" fillId="15" borderId="23" xfId="0" applyFill="1" applyBorder="1" applyAlignment="1">
      <alignment horizontal="center"/>
    </xf>
    <xf numFmtId="0" fontId="0" fillId="0" borderId="5" xfId="0" applyBorder="1"/>
    <xf numFmtId="0" fontId="0" fillId="0" borderId="33" xfId="0" applyBorder="1"/>
    <xf numFmtId="0" fontId="0" fillId="0" borderId="34" xfId="0" applyBorder="1"/>
    <xf numFmtId="0" fontId="0" fillId="9" borderId="12" xfId="0" applyFill="1" applyBorder="1" applyAlignment="1">
      <alignment horizontal="center"/>
    </xf>
    <xf numFmtId="0" fontId="0" fillId="0" borderId="29" xfId="0" applyBorder="1"/>
    <xf numFmtId="0" fontId="0" fillId="0" borderId="12" xfId="0" applyBorder="1"/>
    <xf numFmtId="0" fontId="0" fillId="14" borderId="1" xfId="0" applyFill="1" applyBorder="1" applyAlignment="1">
      <alignment horizontal="center"/>
    </xf>
    <xf numFmtId="0" fontId="0" fillId="0" borderId="32" xfId="0" applyBorder="1"/>
    <xf numFmtId="0" fontId="0" fillId="12" borderId="16" xfId="0" applyFill="1" applyBorder="1" applyAlignment="1">
      <alignment horizontal="center"/>
    </xf>
    <xf numFmtId="0" fontId="0" fillId="0" borderId="28" xfId="0" applyBorder="1"/>
    <xf numFmtId="0" fontId="0" fillId="0" borderId="30" xfId="0" applyBorder="1"/>
    <xf numFmtId="0" fontId="0" fillId="0" borderId="31" xfId="0" applyBorder="1"/>
    <xf numFmtId="0" fontId="0" fillId="13" borderId="25" xfId="0" applyFill="1" applyBorder="1" applyAlignment="1">
      <alignment horizontal="center"/>
    </xf>
    <xf numFmtId="0" fontId="0" fillId="13" borderId="29" xfId="0" applyFill="1" applyBorder="1" applyAlignment="1">
      <alignment horizontal="center"/>
    </xf>
    <xf numFmtId="0" fontId="0" fillId="10" borderId="29" xfId="0" applyFill="1" applyBorder="1" applyAlignment="1">
      <alignment horizontal="center"/>
    </xf>
    <xf numFmtId="0" fontId="0" fillId="14" borderId="25" xfId="0" applyFill="1" applyBorder="1" applyAlignment="1">
      <alignment horizontal="center"/>
    </xf>
    <xf numFmtId="0" fontId="0" fillId="0" borderId="1" xfId="0" applyBorder="1" applyAlignment="1" applyProtection="1">
      <alignment horizontal="left" vertical="center" wrapText="1"/>
      <protection hidden="1"/>
    </xf>
    <xf numFmtId="0" fontId="0" fillId="3" borderId="0" xfId="0" quotePrefix="1" applyFill="1" applyAlignment="1" applyProtection="1">
      <alignment horizontal="left" vertical="top" wrapText="1"/>
      <protection hidden="1"/>
    </xf>
    <xf numFmtId="0" fontId="0" fillId="0" borderId="0" xfId="0" applyProtection="1">
      <protection hidden="1"/>
    </xf>
    <xf numFmtId="0" fontId="0" fillId="3" borderId="0" xfId="0" applyFill="1" applyAlignment="1" applyProtection="1">
      <alignment horizontal="left"/>
      <protection hidden="1"/>
    </xf>
    <xf numFmtId="0" fontId="0" fillId="3" borderId="0" xfId="0" applyFill="1" applyAlignment="1" applyProtection="1">
      <alignment horizontal="right"/>
      <protection hidden="1"/>
    </xf>
    <xf numFmtId="0" fontId="15" fillId="20" borderId="38" xfId="0" applyFont="1" applyFill="1" applyBorder="1" applyAlignment="1" applyProtection="1">
      <alignment horizontal="center" vertical="center" wrapText="1"/>
      <protection locked="0"/>
    </xf>
    <xf numFmtId="0" fontId="0" fillId="0" borderId="31" xfId="0" applyBorder="1" applyProtection="1">
      <protection locked="0"/>
    </xf>
  </cellXfs>
  <cellStyles count="4">
    <cellStyle name="Komma" xfId="1" builtinId="3"/>
    <cellStyle name="Link" xfId="3" builtinId="8"/>
    <cellStyle name="Prozent" xfId="2" builtinId="5"/>
    <cellStyle name="Standard" xfId="0" builtinId="0"/>
  </cellStyles>
  <dxfs count="10">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EBP">
  <a:themeElements>
    <a:clrScheme name="EBP">
      <a:dk1>
        <a:sysClr val="windowText" lastClr="000000"/>
      </a:dk1>
      <a:lt1>
        <a:sysClr val="window" lastClr="FFFFFF"/>
      </a:lt1>
      <a:dk2>
        <a:srgbClr val="0E2841"/>
      </a:dk2>
      <a:lt2>
        <a:srgbClr val="E8E8E8"/>
      </a:lt2>
      <a:accent1>
        <a:srgbClr val="B3323D"/>
      </a:accent1>
      <a:accent2>
        <a:srgbClr val="F2E0DF"/>
      </a:accent2>
      <a:accent3>
        <a:srgbClr val="CA6F79"/>
      </a:accent3>
      <a:accent4>
        <a:srgbClr val="988C88"/>
      </a:accent4>
      <a:accent5>
        <a:srgbClr val="EAE5E4"/>
      </a:accent5>
      <a:accent6>
        <a:srgbClr val="C6BEBA"/>
      </a:accent6>
      <a:hlink>
        <a:srgbClr val="467886"/>
      </a:hlink>
      <a:folHlink>
        <a:srgbClr val="B02D39"/>
      </a:folHlink>
    </a:clrScheme>
    <a:fontScheme name="EBP Schriften">
      <a:majorFont>
        <a:latin typeface="Times New Roman"/>
        <a:ea typeface=""/>
        <a:cs typeface=""/>
      </a:majorFont>
      <a:minorFont>
        <a:latin typeface="Arial"/>
        <a:ea typeface=""/>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pPr>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defPPr algn="ctr">
          <a:defRPr sz="1500" dirty="0"/>
        </a:defPPr>
      </a:lstStyle>
      <a:style>
        <a:lnRef idx="2">
          <a:schemeClr val="accent1"/>
        </a:lnRef>
        <a:fillRef idx="1">
          <a:schemeClr val="lt1"/>
        </a:fillRef>
        <a:effectRef idx="0">
          <a:schemeClr val="accent1"/>
        </a:effectRef>
        <a:fontRef idx="minor">
          <a:schemeClr val="dk1"/>
        </a:fontRef>
      </a:style>
    </a:spDef>
    <a:lnDef>
      <a:spPr>
        <a:ln w="3175">
          <a:solidFill>
            <a:schemeClr val="tx1"/>
          </a:solidFill>
          <a:tailEnd type="none" w="lg" len="lg"/>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nSpc>
            <a:spcPts val="2000"/>
          </a:lnSpc>
          <a:defRPr sz="1500" dirty="0" err="1" smtClean="0"/>
        </a:defPPr>
      </a:lstStyle>
    </a:txDef>
  </a:objectDefaults>
  <a:extraClrSchemeLst/>
  <a:extLst>
    <a:ext uri="{05A4C25C-085E-4340-85A3-A5531E510DB2}">
      <thm15:themeFamily xmlns:thm15="http://schemas.microsoft.com/office/thememl/2012/main" name="EBP" id="{B1504A7B-2EB5-4CD1-857D-307C559CAE37}" vid="{E0C4C5AB-53EE-494D-9399-1ACB368B7BC1}"/>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colorwatt@ebp.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5"/>
  <sheetViews>
    <sheetView topLeftCell="W1" workbookViewId="0">
      <selection activeCell="AD22" sqref="AD22"/>
    </sheetView>
  </sheetViews>
  <sheetFormatPr baseColWidth="10" defaultColWidth="11.42578125" defaultRowHeight="12.75" x14ac:dyDescent="0.2"/>
  <cols>
    <col min="1" max="1" width="4.42578125" customWidth="1"/>
    <col min="37" max="37" width="13.5703125" customWidth="1"/>
    <col min="38" max="38" width="13.85546875" customWidth="1"/>
    <col min="40" max="40" width="13.5703125" customWidth="1"/>
  </cols>
  <sheetData>
    <row r="1" spans="2:41" ht="13.5" customHeight="1" thickBot="1" x14ac:dyDescent="0.25"/>
    <row r="2" spans="2:41" x14ac:dyDescent="0.2">
      <c r="B2" s="166" t="s">
        <v>0</v>
      </c>
      <c r="C2" s="167"/>
      <c r="D2" s="170" t="s">
        <v>1</v>
      </c>
      <c r="E2" s="150"/>
      <c r="F2" s="173" t="s">
        <v>2</v>
      </c>
      <c r="G2" s="162"/>
      <c r="H2" s="162"/>
      <c r="I2" s="162"/>
      <c r="J2" s="162"/>
      <c r="K2" s="162"/>
      <c r="L2" s="162"/>
      <c r="M2" s="162"/>
      <c r="N2" s="162"/>
      <c r="O2" s="162"/>
      <c r="P2" s="162"/>
      <c r="Q2" s="162"/>
      <c r="R2" s="162"/>
      <c r="S2" s="162"/>
      <c r="T2" s="150"/>
      <c r="U2" s="157" t="s">
        <v>3</v>
      </c>
      <c r="V2" s="158"/>
      <c r="W2" s="158"/>
      <c r="X2" s="158"/>
      <c r="Y2" s="158"/>
      <c r="Z2" s="158"/>
      <c r="AA2" s="172" t="s">
        <v>4</v>
      </c>
      <c r="AB2" s="158"/>
      <c r="AC2" s="171" t="s">
        <v>5</v>
      </c>
      <c r="AD2" s="158"/>
      <c r="AE2" s="158"/>
      <c r="AF2" s="161" t="s">
        <v>6</v>
      </c>
      <c r="AG2" s="162"/>
      <c r="AH2" s="162"/>
      <c r="AI2" s="162"/>
      <c r="AJ2" s="162"/>
      <c r="AK2" s="162"/>
      <c r="AL2" s="162"/>
      <c r="AM2" s="162"/>
      <c r="AN2" s="162"/>
      <c r="AO2" s="163"/>
    </row>
    <row r="3" spans="2:41" x14ac:dyDescent="0.2">
      <c r="B3" s="168"/>
      <c r="C3" s="169"/>
      <c r="D3" s="84" t="s">
        <v>7</v>
      </c>
      <c r="E3" s="84" t="s">
        <v>8</v>
      </c>
      <c r="F3" s="164" t="s">
        <v>9</v>
      </c>
      <c r="G3" s="165"/>
      <c r="H3" s="165"/>
      <c r="I3" s="165"/>
      <c r="J3" s="126"/>
      <c r="K3" s="164" t="s">
        <v>10</v>
      </c>
      <c r="L3" s="165"/>
      <c r="M3" s="126"/>
      <c r="N3" s="164" t="s">
        <v>11</v>
      </c>
      <c r="O3" s="165"/>
      <c r="P3" s="165"/>
      <c r="Q3" s="126"/>
      <c r="R3" s="164" t="s">
        <v>12</v>
      </c>
      <c r="S3" s="165"/>
      <c r="T3" s="126"/>
      <c r="U3" s="159"/>
      <c r="V3" s="160"/>
      <c r="W3" s="160"/>
      <c r="X3" s="160"/>
      <c r="Y3" s="160"/>
      <c r="Z3" s="160"/>
      <c r="AA3" s="160"/>
      <c r="AB3" s="160"/>
      <c r="AC3" s="160"/>
      <c r="AD3" s="160"/>
      <c r="AE3" s="160"/>
      <c r="AF3" s="85" t="s">
        <v>13</v>
      </c>
      <c r="AG3" s="85" t="s">
        <v>14</v>
      </c>
      <c r="AH3" s="85" t="s">
        <v>15</v>
      </c>
      <c r="AI3" s="85" t="s">
        <v>15</v>
      </c>
      <c r="AJ3" s="85" t="s">
        <v>16</v>
      </c>
      <c r="AK3" s="85" t="s">
        <v>17</v>
      </c>
      <c r="AL3" s="85" t="s">
        <v>18</v>
      </c>
      <c r="AM3" s="85" t="s">
        <v>19</v>
      </c>
      <c r="AN3" s="85" t="s">
        <v>20</v>
      </c>
      <c r="AO3" s="86" t="s">
        <v>21</v>
      </c>
    </row>
    <row r="4" spans="2:41" ht="13.5" customHeight="1" thickBot="1" x14ac:dyDescent="0.25">
      <c r="B4" s="87" t="s">
        <v>22</v>
      </c>
      <c r="C4" s="88" t="s">
        <v>23</v>
      </c>
      <c r="D4" s="88"/>
      <c r="E4" s="88"/>
      <c r="F4" s="88" t="s">
        <v>24</v>
      </c>
      <c r="G4" s="88" t="s">
        <v>25</v>
      </c>
      <c r="H4" s="88" t="s">
        <v>26</v>
      </c>
      <c r="I4" s="88" t="s">
        <v>27</v>
      </c>
      <c r="J4" s="88" t="s">
        <v>28</v>
      </c>
      <c r="K4" s="88" t="s">
        <v>24</v>
      </c>
      <c r="L4" s="88" t="s">
        <v>27</v>
      </c>
      <c r="M4" s="88" t="s">
        <v>28</v>
      </c>
      <c r="N4" s="88" t="s">
        <v>29</v>
      </c>
      <c r="O4" s="88" t="s">
        <v>30</v>
      </c>
      <c r="P4" s="88" t="s">
        <v>31</v>
      </c>
      <c r="Q4" s="88" t="s">
        <v>32</v>
      </c>
      <c r="R4" s="88" t="s">
        <v>33</v>
      </c>
      <c r="S4" s="88" t="s">
        <v>34</v>
      </c>
      <c r="T4" s="88" t="s">
        <v>35</v>
      </c>
      <c r="U4" s="88" t="s">
        <v>29</v>
      </c>
      <c r="V4" s="88" t="s">
        <v>36</v>
      </c>
      <c r="W4" s="88" t="s">
        <v>27</v>
      </c>
      <c r="X4" s="88" t="s">
        <v>28</v>
      </c>
      <c r="Y4" s="88" t="s">
        <v>31</v>
      </c>
      <c r="Z4" s="88" t="s">
        <v>32</v>
      </c>
      <c r="AA4" s="88" t="s">
        <v>23</v>
      </c>
      <c r="AB4" s="88" t="s">
        <v>8</v>
      </c>
      <c r="AC4" s="88" t="s">
        <v>5</v>
      </c>
      <c r="AD4" s="88" t="s">
        <v>37</v>
      </c>
      <c r="AE4" s="88" t="s">
        <v>38</v>
      </c>
      <c r="AF4" s="88" t="s">
        <v>39</v>
      </c>
      <c r="AG4" s="88" t="s">
        <v>39</v>
      </c>
      <c r="AH4" s="88" t="s">
        <v>39</v>
      </c>
      <c r="AI4" s="88" t="s">
        <v>40</v>
      </c>
      <c r="AJ4" s="88" t="s">
        <v>41</v>
      </c>
      <c r="AK4" s="88" t="s">
        <v>42</v>
      </c>
      <c r="AL4" s="88" t="s">
        <v>43</v>
      </c>
      <c r="AM4" s="88" t="s">
        <v>44</v>
      </c>
      <c r="AN4" s="88" t="s">
        <v>42</v>
      </c>
      <c r="AO4" s="89" t="s">
        <v>40</v>
      </c>
    </row>
    <row r="5" spans="2:41" x14ac:dyDescent="0.2">
      <c r="B5" s="100"/>
      <c r="C5" s="90">
        <f ca="1">TODAY()</f>
        <v>46296</v>
      </c>
      <c r="D5" s="101"/>
      <c r="E5" s="90" t="s">
        <v>45</v>
      </c>
      <c r="F5" s="91">
        <f>'Informations générales'!C17</f>
        <v>0</v>
      </c>
      <c r="G5" s="91">
        <f>'Informations générales'!C19</f>
        <v>0</v>
      </c>
      <c r="H5" s="91">
        <f>'Informations générales'!C20</f>
        <v>0</v>
      </c>
      <c r="I5" s="91">
        <f>'Informations générales'!C21</f>
        <v>0</v>
      </c>
      <c r="J5" s="92">
        <f>'Informations générales'!C22</f>
        <v>0</v>
      </c>
      <c r="K5" s="102"/>
      <c r="L5" s="103"/>
      <c r="M5" s="104"/>
      <c r="N5" s="91">
        <f>'Informations générales'!C24</f>
        <v>0</v>
      </c>
      <c r="O5" s="102"/>
      <c r="P5" s="105">
        <f>'Informations générales'!C25</f>
        <v>0</v>
      </c>
      <c r="Q5" s="91">
        <f>'Informations générales'!C26</f>
        <v>0</v>
      </c>
      <c r="R5" s="102"/>
      <c r="S5" s="102"/>
      <c r="T5" s="102"/>
      <c r="U5" s="91">
        <f>'Informations générales'!C11</f>
        <v>0</v>
      </c>
      <c r="V5" s="91">
        <f>'Informations générales'!C12</f>
        <v>0</v>
      </c>
      <c r="W5" s="103"/>
      <c r="X5" s="104"/>
      <c r="Y5" s="105">
        <f>'Informations générales'!C13</f>
        <v>0</v>
      </c>
      <c r="Z5" s="91">
        <f>'Informations générales'!C14</f>
        <v>0</v>
      </c>
      <c r="AA5" s="90"/>
      <c r="AB5" s="90" t="s">
        <v>46</v>
      </c>
      <c r="AC5" s="90" t="s">
        <v>47</v>
      </c>
      <c r="AD5" s="90" t="s">
        <v>48</v>
      </c>
      <c r="AE5" s="102"/>
      <c r="AF5" s="93">
        <f>Aspiration!D25</f>
        <v>0</v>
      </c>
      <c r="AG5" s="93">
        <f>Aspiration!F25</f>
        <v>0</v>
      </c>
      <c r="AH5" s="94">
        <f>Aspiration!C30</f>
        <v>0</v>
      </c>
      <c r="AI5" s="95" t="e">
        <f>Aspiration!C31</f>
        <v>#DIV/0!</v>
      </c>
      <c r="AJ5" s="96">
        <f>AH5*15*0.75</f>
        <v>0</v>
      </c>
      <c r="AK5" s="97">
        <f>Aspiration!F27</f>
        <v>0</v>
      </c>
      <c r="AL5" s="97">
        <f>Aspiration!C34</f>
        <v>0</v>
      </c>
      <c r="AM5" s="98" t="e">
        <f>Aspiration!C35</f>
        <v>#DIV/0!</v>
      </c>
      <c r="AN5" s="97">
        <f>Aspiration!C37</f>
        <v>0</v>
      </c>
      <c r="AO5" s="99" t="e">
        <f>Aspiration!C38</f>
        <v>#DIV/0!</v>
      </c>
    </row>
  </sheetData>
  <mergeCells count="11">
    <mergeCell ref="U2:Z3"/>
    <mergeCell ref="AF2:AO2"/>
    <mergeCell ref="F3:J3"/>
    <mergeCell ref="B2:C3"/>
    <mergeCell ref="D2:E2"/>
    <mergeCell ref="R3:T3"/>
    <mergeCell ref="AC2:AE3"/>
    <mergeCell ref="AA2:AB3"/>
    <mergeCell ref="N3:Q3"/>
    <mergeCell ref="K3:M3"/>
    <mergeCell ref="F2:T2"/>
  </mergeCells>
  <dataValidations count="2">
    <dataValidation type="list" allowBlank="1" showInputMessage="1" showErrorMessage="1" sqref="AB5" xr:uid="{00000000-0002-0000-0000-000000000000}">
      <formula1>"reserviert, ausbezahlt, abgelehnt"</formula1>
    </dataValidation>
    <dataValidation type="list" allowBlank="1" showInputMessage="1" showErrorMessage="1" sqref="AE5" xr:uid="{00000000-0002-0000-0000-000001000000}">
      <formula1>"Ja, Nein"</formula1>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1"/>
  <sheetViews>
    <sheetView zoomScaleNormal="100" workbookViewId="0">
      <selection activeCell="C11" sqref="C11"/>
    </sheetView>
  </sheetViews>
  <sheetFormatPr baseColWidth="10" defaultColWidth="0" defaultRowHeight="12.75" zeroHeight="1" x14ac:dyDescent="0.2"/>
  <cols>
    <col min="1" max="1" width="2.42578125" style="9" customWidth="1"/>
    <col min="2" max="2" width="58.5703125" style="4" customWidth="1"/>
    <col min="3" max="3" width="47.5703125" style="4" customWidth="1"/>
    <col min="4" max="4" width="2.42578125" style="9" customWidth="1"/>
    <col min="5" max="7" width="0" style="4" hidden="1" customWidth="1"/>
    <col min="8" max="8" width="11.42578125" style="4" hidden="1" customWidth="1"/>
    <col min="9" max="16384" width="11.42578125" style="4" hidden="1"/>
  </cols>
  <sheetData>
    <row r="1" spans="2:3" x14ac:dyDescent="0.2">
      <c r="B1" s="9"/>
      <c r="C1" s="9"/>
    </row>
    <row r="2" spans="2:3" ht="19.5" customHeight="1" x14ac:dyDescent="0.2">
      <c r="B2" s="177" t="e" vm="1">
        <v>#VALUE!</v>
      </c>
      <c r="C2" s="178" t="e" vm="2">
        <v>#VALUE!</v>
      </c>
    </row>
    <row r="3" spans="2:3" ht="19.5" customHeight="1" x14ac:dyDescent="0.2">
      <c r="B3" s="177"/>
      <c r="C3" s="178"/>
    </row>
    <row r="4" spans="2:3" ht="19.5" customHeight="1" x14ac:dyDescent="0.2">
      <c r="B4" s="9"/>
      <c r="C4" s="9"/>
    </row>
    <row r="5" spans="2:3" s="9" customFormat="1" ht="18" customHeight="1" x14ac:dyDescent="0.25">
      <c r="B5" s="10" t="s">
        <v>49</v>
      </c>
    </row>
    <row r="6" spans="2:3" s="9" customFormat="1" ht="18" customHeight="1" x14ac:dyDescent="0.25">
      <c r="B6" s="10"/>
    </row>
    <row r="7" spans="2:3" s="9" customFormat="1" ht="15" customHeight="1" x14ac:dyDescent="0.2">
      <c r="B7" s="53" t="s">
        <v>50</v>
      </c>
      <c r="C7" s="53"/>
    </row>
    <row r="8" spans="2:3" s="9" customFormat="1" ht="15" customHeight="1" x14ac:dyDescent="0.2">
      <c r="B8" s="54" t="s">
        <v>51</v>
      </c>
      <c r="C8" s="54"/>
    </row>
    <row r="9" spans="2:3" s="9" customFormat="1" ht="13.5" customHeight="1" thickBot="1" x14ac:dyDescent="0.25">
      <c r="B9" s="43"/>
    </row>
    <row r="10" spans="2:3" x14ac:dyDescent="0.2">
      <c r="B10" s="55" t="s">
        <v>52</v>
      </c>
      <c r="C10" s="56"/>
    </row>
    <row r="11" spans="2:3" ht="17.25" customHeight="1" x14ac:dyDescent="0.2">
      <c r="B11" s="44" t="s">
        <v>29</v>
      </c>
      <c r="C11" s="27"/>
    </row>
    <row r="12" spans="2:3" ht="17.25" customHeight="1" x14ac:dyDescent="0.2">
      <c r="B12" s="44" t="s">
        <v>36</v>
      </c>
      <c r="C12" s="27"/>
    </row>
    <row r="13" spans="2:3" s="9" customFormat="1" ht="17.25" customHeight="1" x14ac:dyDescent="0.2">
      <c r="B13" s="44" t="s">
        <v>31</v>
      </c>
      <c r="C13" s="27"/>
    </row>
    <row r="14" spans="2:3" ht="17.25" customHeight="1" thickBot="1" x14ac:dyDescent="0.25">
      <c r="B14" s="45" t="s">
        <v>53</v>
      </c>
      <c r="C14" s="106"/>
    </row>
    <row r="15" spans="2:3" s="9" customFormat="1" ht="18" customHeight="1" thickBot="1" x14ac:dyDescent="0.25">
      <c r="B15" s="11"/>
      <c r="C15" s="17"/>
    </row>
    <row r="16" spans="2:3" x14ac:dyDescent="0.2">
      <c r="B16" s="55" t="s">
        <v>54</v>
      </c>
      <c r="C16" s="57"/>
    </row>
    <row r="17" spans="2:6" ht="17.25" customHeight="1" x14ac:dyDescent="0.2">
      <c r="B17" s="44" t="s">
        <v>55</v>
      </c>
      <c r="C17" s="29"/>
    </row>
    <row r="18" spans="2:6" ht="17.25" customHeight="1" x14ac:dyDescent="0.2">
      <c r="B18" s="44" t="s">
        <v>56</v>
      </c>
      <c r="C18" s="46"/>
    </row>
    <row r="19" spans="2:6" s="9" customFormat="1" ht="17.25" customHeight="1" x14ac:dyDescent="0.2">
      <c r="B19" s="47" t="s">
        <v>25</v>
      </c>
      <c r="C19" s="27"/>
    </row>
    <row r="20" spans="2:6" s="9" customFormat="1" ht="17.25" customHeight="1" x14ac:dyDescent="0.2">
      <c r="B20" s="47" t="s">
        <v>26</v>
      </c>
      <c r="C20" s="27"/>
    </row>
    <row r="21" spans="2:6" ht="17.25" customHeight="1" x14ac:dyDescent="0.2">
      <c r="B21" s="32" t="s">
        <v>27</v>
      </c>
      <c r="C21" s="27"/>
    </row>
    <row r="22" spans="2:6" ht="17.25" customHeight="1" x14ac:dyDescent="0.2">
      <c r="B22" s="32" t="s">
        <v>28</v>
      </c>
      <c r="C22" s="27"/>
    </row>
    <row r="23" spans="2:6" ht="17.25" customHeight="1" x14ac:dyDescent="0.2">
      <c r="B23" s="44" t="s">
        <v>11</v>
      </c>
      <c r="C23" s="46"/>
    </row>
    <row r="24" spans="2:6" ht="17.25" customHeight="1" x14ac:dyDescent="0.2">
      <c r="B24" s="32" t="s">
        <v>29</v>
      </c>
      <c r="C24" s="27"/>
    </row>
    <row r="25" spans="2:6" ht="17.25" customHeight="1" x14ac:dyDescent="0.2">
      <c r="B25" s="32" t="s">
        <v>31</v>
      </c>
      <c r="C25" s="27"/>
    </row>
    <row r="26" spans="2:6" ht="17.25" customHeight="1" thickBot="1" x14ac:dyDescent="0.25">
      <c r="B26" s="48" t="s">
        <v>32</v>
      </c>
      <c r="C26" s="28"/>
    </row>
    <row r="27" spans="2:6" ht="17.25" hidden="1" customHeight="1" thickBot="1" x14ac:dyDescent="0.25">
      <c r="B27" s="49" t="s">
        <v>57</v>
      </c>
      <c r="C27" s="50">
        <v>15</v>
      </c>
    </row>
    <row r="28" spans="2:6" s="9" customFormat="1" ht="6.75" customHeight="1" thickBot="1" x14ac:dyDescent="0.25">
      <c r="B28" s="11"/>
      <c r="C28" s="17"/>
    </row>
    <row r="29" spans="2:6" ht="13.5" customHeight="1" thickBot="1" x14ac:dyDescent="0.25">
      <c r="B29" s="58" t="s">
        <v>58</v>
      </c>
      <c r="C29" s="59"/>
      <c r="E29" s="9"/>
      <c r="F29" s="9"/>
    </row>
    <row r="30" spans="2:6" ht="17.25" customHeight="1" thickBot="1" x14ac:dyDescent="0.25">
      <c r="B30" s="31" t="s">
        <v>59</v>
      </c>
      <c r="C30" s="66">
        <f>Aspiration!C30</f>
        <v>0</v>
      </c>
      <c r="D30" s="6"/>
      <c r="E30" s="6"/>
      <c r="F30" s="9"/>
    </row>
    <row r="31" spans="2:6" ht="17.25" customHeight="1" x14ac:dyDescent="0.2">
      <c r="B31" s="32" t="s">
        <v>60</v>
      </c>
      <c r="C31" s="112" t="e">
        <f>Aspiration!C31</f>
        <v>#DIV/0!</v>
      </c>
      <c r="D31" s="7"/>
      <c r="E31" s="7"/>
      <c r="F31" s="9"/>
    </row>
    <row r="32" spans="2:6" ht="6.75" customHeight="1" thickBot="1" x14ac:dyDescent="0.25">
      <c r="B32" s="11"/>
      <c r="C32" s="17"/>
      <c r="D32" s="7"/>
      <c r="E32" s="7"/>
      <c r="F32" s="9"/>
    </row>
    <row r="33" spans="2:8" ht="17.25" customHeight="1" x14ac:dyDescent="0.2">
      <c r="B33" s="31" t="s">
        <v>61</v>
      </c>
      <c r="C33" s="66">
        <f>Aspiration!C34</f>
        <v>0</v>
      </c>
      <c r="D33" s="6"/>
      <c r="E33" s="6"/>
      <c r="F33" s="9"/>
    </row>
    <row r="34" spans="2:8" ht="17.25" customHeight="1" x14ac:dyDescent="0.2">
      <c r="B34" s="51" t="s">
        <v>62</v>
      </c>
      <c r="C34" s="64">
        <f>Aspiration!F27</f>
        <v>0</v>
      </c>
      <c r="D34" s="6"/>
      <c r="E34" s="6"/>
      <c r="F34" s="9"/>
    </row>
    <row r="35" spans="2:8" ht="17.25" customHeight="1" thickBot="1" x14ac:dyDescent="0.25">
      <c r="B35" s="52" t="s">
        <v>63</v>
      </c>
      <c r="C35" s="65" t="e">
        <f>Aspiration!C35</f>
        <v>#DIV/0!</v>
      </c>
      <c r="D35" s="6"/>
      <c r="E35" s="6"/>
      <c r="F35" s="9"/>
      <c r="H35" s="4" t="s">
        <v>64</v>
      </c>
    </row>
    <row r="36" spans="2:8" ht="6.75" customHeight="1" thickBot="1" x14ac:dyDescent="0.25">
      <c r="B36" s="11"/>
      <c r="C36" s="17"/>
      <c r="D36" s="6"/>
      <c r="E36" s="6"/>
      <c r="F36" s="9"/>
    </row>
    <row r="37" spans="2:8" ht="17.25" customHeight="1" x14ac:dyDescent="0.2">
      <c r="B37" s="31" t="s">
        <v>65</v>
      </c>
      <c r="C37" s="66">
        <f>Aspiration!C37</f>
        <v>0</v>
      </c>
      <c r="D37" s="6"/>
      <c r="E37" s="6"/>
      <c r="F37" s="9"/>
      <c r="H37" s="4">
        <f>IF(D18&lt;=7.5,40,IF(AND(7.5&lt;D18,D18&lt;=15),(40-15*(D18/7.5-1)),15))</f>
        <v>40</v>
      </c>
    </row>
    <row r="38" spans="2:8" ht="17.25" customHeight="1" thickBot="1" x14ac:dyDescent="0.25">
      <c r="B38" s="30" t="s">
        <v>66</v>
      </c>
      <c r="C38" s="67" t="e">
        <f>Aspiration!C38</f>
        <v>#DIV/0!</v>
      </c>
      <c r="D38" s="8"/>
      <c r="E38" s="8"/>
      <c r="F38" s="9"/>
    </row>
    <row r="39" spans="2:8" x14ac:dyDescent="0.2">
      <c r="B39" s="9"/>
      <c r="C39" s="9"/>
      <c r="E39" s="9"/>
      <c r="F39" s="9"/>
    </row>
    <row r="40" spans="2:8" s="9" customFormat="1" ht="12" customHeight="1" x14ac:dyDescent="0.2"/>
    <row r="41" spans="2:8" x14ac:dyDescent="0.2">
      <c r="B41" s="68" t="s">
        <v>67</v>
      </c>
      <c r="C41" s="68"/>
    </row>
    <row r="42" spans="2:8" ht="3" customHeight="1" x14ac:dyDescent="0.2">
      <c r="B42" s="12"/>
    </row>
    <row r="43" spans="2:8" ht="32.25" customHeight="1" x14ac:dyDescent="0.2">
      <c r="B43" s="174" t="s">
        <v>68</v>
      </c>
      <c r="C43" s="130"/>
    </row>
    <row r="44" spans="2:8" ht="30.75" customHeight="1" x14ac:dyDescent="0.2">
      <c r="B44" s="174" t="s">
        <v>69</v>
      </c>
      <c r="C44" s="130"/>
    </row>
    <row r="45" spans="2:8" ht="30.75" customHeight="1" x14ac:dyDescent="0.2">
      <c r="B45" s="174" t="s">
        <v>70</v>
      </c>
      <c r="C45" s="130"/>
    </row>
    <row r="46" spans="2:8" s="9" customFormat="1" ht="17.25" customHeight="1" x14ac:dyDescent="0.2">
      <c r="B46" s="13" t="s">
        <v>71</v>
      </c>
      <c r="C46" s="107"/>
    </row>
    <row r="47" spans="2:8" s="9" customFormat="1" ht="17.25" customHeight="1" x14ac:dyDescent="0.2">
      <c r="B47" s="60"/>
      <c r="C47" s="17"/>
    </row>
    <row r="48" spans="2:8" s="9" customFormat="1" ht="12" customHeight="1" x14ac:dyDescent="0.2">
      <c r="B48" s="61" t="s">
        <v>72</v>
      </c>
      <c r="C48" s="17"/>
    </row>
    <row r="49" spans="1:4" s="9" customFormat="1" ht="12" customHeight="1" x14ac:dyDescent="0.2">
      <c r="B49" s="62" t="s">
        <v>73</v>
      </c>
      <c r="C49" s="17"/>
    </row>
    <row r="50" spans="1:4" s="9" customFormat="1" ht="12" customHeight="1" x14ac:dyDescent="0.2">
      <c r="B50" s="60"/>
      <c r="C50" s="17"/>
    </row>
    <row r="51" spans="1:4" s="9" customFormat="1" ht="12" customHeight="1" x14ac:dyDescent="0.2">
      <c r="B51" s="61" t="s">
        <v>74</v>
      </c>
      <c r="C51" s="17"/>
    </row>
    <row r="52" spans="1:4" s="9" customFormat="1" ht="12" customHeight="1" x14ac:dyDescent="0.2">
      <c r="B52" s="63" t="s">
        <v>75</v>
      </c>
      <c r="C52" s="17"/>
    </row>
    <row r="53" spans="1:4" hidden="1" x14ac:dyDescent="0.2">
      <c r="B53" s="33"/>
      <c r="C53" s="9"/>
    </row>
    <row r="54" spans="1:4" s="15" customFormat="1" ht="15.75" hidden="1" customHeight="1" x14ac:dyDescent="0.25">
      <c r="A54" s="14"/>
      <c r="B54" s="34"/>
      <c r="C54" s="14"/>
      <c r="D54" s="14"/>
    </row>
    <row r="55" spans="1:4" hidden="1" x14ac:dyDescent="0.2">
      <c r="B55" s="9"/>
      <c r="C55" s="9"/>
    </row>
    <row r="56" spans="1:4" ht="66" hidden="1" customHeight="1" x14ac:dyDescent="0.2">
      <c r="B56" s="175"/>
      <c r="C56" s="176"/>
    </row>
    <row r="57" spans="1:4" ht="15.75" hidden="1" customHeight="1" x14ac:dyDescent="0.2">
      <c r="B57" s="35"/>
      <c r="C57" s="16"/>
    </row>
    <row r="58" spans="1:4" ht="15.75" hidden="1" customHeight="1" x14ac:dyDescent="0.2">
      <c r="B58" s="36"/>
      <c r="C58" s="16"/>
    </row>
    <row r="59" spans="1:4" hidden="1" x14ac:dyDescent="0.2">
      <c r="B59" s="9"/>
      <c r="C59" s="9"/>
    </row>
    <row r="60" spans="1:4" hidden="1" x14ac:dyDescent="0.2">
      <c r="B60" s="9"/>
      <c r="C60" s="9"/>
    </row>
    <row r="61" spans="1:4" hidden="1" x14ac:dyDescent="0.2">
      <c r="B61" s="9"/>
      <c r="C61" s="9"/>
    </row>
    <row r="62" spans="1:4" hidden="1" x14ac:dyDescent="0.2">
      <c r="B62" s="9"/>
      <c r="C62" s="9"/>
    </row>
    <row r="63" spans="1:4" hidden="1" x14ac:dyDescent="0.2">
      <c r="B63" s="9"/>
      <c r="C63" s="9"/>
    </row>
    <row r="64" spans="1:4" hidden="1" x14ac:dyDescent="0.2">
      <c r="B64" s="9"/>
      <c r="C64" s="9"/>
    </row>
    <row r="65" spans="2:3" hidden="1" x14ac:dyDescent="0.2">
      <c r="B65" s="9"/>
      <c r="C65" s="9"/>
    </row>
    <row r="66" spans="2:3" hidden="1" x14ac:dyDescent="0.2">
      <c r="B66" s="9"/>
      <c r="C66" s="9"/>
    </row>
    <row r="67" spans="2:3" hidden="1" x14ac:dyDescent="0.2">
      <c r="B67" s="9"/>
      <c r="C67" s="9"/>
    </row>
    <row r="68" spans="2:3" x14ac:dyDescent="0.2">
      <c r="B68" s="9"/>
      <c r="C68" s="9"/>
    </row>
    <row r="69" spans="2:3" x14ac:dyDescent="0.2">
      <c r="B69" s="9"/>
      <c r="C69" s="9"/>
    </row>
    <row r="70" spans="2:3" x14ac:dyDescent="0.2">
      <c r="B70" s="9"/>
      <c r="C70" s="9"/>
    </row>
    <row r="71" spans="2:3" x14ac:dyDescent="0.2">
      <c r="B71" s="9"/>
      <c r="C71" s="9"/>
    </row>
  </sheetData>
  <sheetProtection algorithmName="SHA-512" hashValue="1mciAP3nkvvqclnQnbtBt9CAZkxWutgbwl2J3OZzbnRjgA6mOTlj1B86ura7t8qn9se7lp7Oq4NiYfuilE2ebg==" saltValue="7nx8en2f766waCHITfGULg==" spinCount="100000" sheet="1" objects="1" scenarios="1"/>
  <mergeCells count="6">
    <mergeCell ref="B44:C44"/>
    <mergeCell ref="B45:C45"/>
    <mergeCell ref="B56:C56"/>
    <mergeCell ref="B2:B3"/>
    <mergeCell ref="C2:C3"/>
    <mergeCell ref="B43:C43"/>
  </mergeCells>
  <conditionalFormatting sqref="C35">
    <cfRule type="cellIs" dxfId="9" priority="1" operator="lessThan">
      <formula>4</formula>
    </cfRule>
    <cfRule type="cellIs" dxfId="8" priority="2" operator="greaterThan">
      <formula>4</formula>
    </cfRule>
  </conditionalFormatting>
  <hyperlinks>
    <hyperlink ref="B49" r:id="rId1" xr:uid="{00000000-0004-0000-0100-000000000000}"/>
  </hyperlinks>
  <pageMargins left="0.7" right="0.7" top="0.78740157499999996" bottom="0.78740157499999996"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3"/>
  <sheetViews>
    <sheetView tabSelected="1" zoomScaleNormal="100" workbookViewId="0">
      <selection activeCell="C30" sqref="C30"/>
    </sheetView>
  </sheetViews>
  <sheetFormatPr baseColWidth="10" defaultColWidth="10.85546875" defaultRowHeight="12.75" x14ac:dyDescent="0.2"/>
  <cols>
    <col min="1" max="1" width="2.42578125" style="77" customWidth="1"/>
    <col min="2" max="2" width="48.42578125" style="77" customWidth="1"/>
    <col min="3" max="3" width="19.85546875" style="77" customWidth="1"/>
    <col min="4" max="5" width="26.7109375" style="77" customWidth="1"/>
    <col min="6" max="7" width="26.85546875" style="77" customWidth="1"/>
    <col min="8" max="8" width="2.42578125" style="77" customWidth="1"/>
    <col min="9" max="9" width="10.85546875" style="77" customWidth="1"/>
    <col min="10" max="16384" width="10.85546875" style="77"/>
  </cols>
  <sheetData>
    <row r="1" spans="1:8" x14ac:dyDescent="0.2">
      <c r="A1" s="1"/>
      <c r="B1" s="1"/>
      <c r="C1" s="1"/>
      <c r="D1" s="1"/>
      <c r="E1" s="1"/>
      <c r="F1" s="1"/>
      <c r="G1" s="1"/>
      <c r="H1" s="1"/>
    </row>
    <row r="2" spans="1:8" ht="18" customHeight="1" x14ac:dyDescent="0.25">
      <c r="A2" s="1"/>
      <c r="B2" s="2" t="s">
        <v>76</v>
      </c>
      <c r="C2" s="1"/>
      <c r="D2" s="1"/>
      <c r="E2" s="1"/>
      <c r="F2" s="108"/>
      <c r="G2" s="108"/>
      <c r="H2" s="1"/>
    </row>
    <row r="3" spans="1:8" x14ac:dyDescent="0.2">
      <c r="A3" s="1"/>
      <c r="B3" s="1"/>
      <c r="C3" s="1"/>
      <c r="D3" s="1"/>
      <c r="E3" s="1"/>
      <c r="F3" s="1"/>
      <c r="G3" s="1"/>
      <c r="H3" s="1"/>
    </row>
    <row r="4" spans="1:8" x14ac:dyDescent="0.2">
      <c r="A4" s="9"/>
      <c r="B4" s="53" t="s">
        <v>50</v>
      </c>
      <c r="C4" s="53"/>
      <c r="D4" s="9"/>
      <c r="E4" s="9"/>
      <c r="F4" s="9"/>
      <c r="G4" s="9"/>
      <c r="H4" s="9"/>
    </row>
    <row r="5" spans="1:8" x14ac:dyDescent="0.2">
      <c r="A5" s="9"/>
      <c r="B5" s="54" t="s">
        <v>51</v>
      </c>
      <c r="C5" s="54"/>
      <c r="D5" s="9"/>
      <c r="E5" s="9"/>
      <c r="F5" s="9"/>
      <c r="G5" s="9"/>
      <c r="H5" s="9"/>
    </row>
    <row r="6" spans="1:8" ht="13.5" customHeight="1" thickBot="1" x14ac:dyDescent="0.25">
      <c r="A6" s="9"/>
      <c r="B6" s="9"/>
      <c r="C6" s="9"/>
      <c r="D6" s="9"/>
      <c r="E6" s="9"/>
      <c r="F6" s="9"/>
      <c r="G6" s="9"/>
      <c r="H6" s="9"/>
    </row>
    <row r="7" spans="1:8" x14ac:dyDescent="0.2">
      <c r="A7" s="9"/>
      <c r="B7" s="146" t="s">
        <v>77</v>
      </c>
      <c r="C7" s="147"/>
      <c r="D7" s="147"/>
      <c r="E7" s="147"/>
      <c r="F7" s="147"/>
      <c r="G7" s="148"/>
      <c r="H7" s="9"/>
    </row>
    <row r="8" spans="1:8" s="83" customFormat="1" ht="70.150000000000006" customHeight="1" x14ac:dyDescent="0.2">
      <c r="A8" s="82"/>
      <c r="B8" s="128" t="s">
        <v>78</v>
      </c>
      <c r="C8" s="129"/>
      <c r="D8" s="129"/>
      <c r="E8" s="130"/>
      <c r="F8" s="127"/>
      <c r="G8" s="122"/>
      <c r="H8" s="82"/>
    </row>
    <row r="9" spans="1:8" s="83" customFormat="1" ht="32.450000000000003" customHeight="1" x14ac:dyDescent="0.2">
      <c r="A9" s="82"/>
      <c r="B9" s="128" t="s">
        <v>79</v>
      </c>
      <c r="C9" s="129"/>
      <c r="D9" s="129"/>
      <c r="E9" s="130"/>
      <c r="F9" s="127"/>
      <c r="G9" s="122"/>
      <c r="H9" s="82"/>
    </row>
    <row r="10" spans="1:8" s="83" customFormat="1" ht="15" customHeight="1" thickBot="1" x14ac:dyDescent="0.25">
      <c r="A10" s="82"/>
      <c r="B10" s="154" t="s">
        <v>80</v>
      </c>
      <c r="C10" s="155"/>
      <c r="D10" s="155"/>
      <c r="E10" s="156"/>
      <c r="F10" s="119"/>
      <c r="G10" s="120"/>
      <c r="H10" s="82"/>
    </row>
    <row r="11" spans="1:8" s="83" customFormat="1" ht="15" customHeight="1" thickBot="1" x14ac:dyDescent="0.25">
      <c r="A11" s="82"/>
      <c r="B11" s="1"/>
      <c r="C11" s="1"/>
      <c r="D11" s="1"/>
      <c r="E11" s="1"/>
      <c r="F11" s="1"/>
      <c r="G11" s="1"/>
      <c r="H11" s="82"/>
    </row>
    <row r="12" spans="1:8" ht="18" customHeight="1" x14ac:dyDescent="0.2">
      <c r="A12" s="1"/>
      <c r="B12" s="69"/>
      <c r="C12" s="70"/>
      <c r="D12" s="149" t="s">
        <v>81</v>
      </c>
      <c r="E12" s="150"/>
      <c r="F12" s="133" t="s">
        <v>82</v>
      </c>
      <c r="G12" s="134"/>
      <c r="H12" s="1"/>
    </row>
    <row r="13" spans="1:8" ht="18" customHeight="1" x14ac:dyDescent="0.25">
      <c r="A13" s="5"/>
      <c r="B13" s="142" t="s">
        <v>83</v>
      </c>
      <c r="C13" s="126"/>
      <c r="D13" s="138"/>
      <c r="E13" s="122"/>
      <c r="F13" s="138"/>
      <c r="G13" s="122"/>
      <c r="H13" s="5"/>
    </row>
    <row r="14" spans="1:8" x14ac:dyDescent="0.2">
      <c r="A14" s="1"/>
      <c r="B14" s="141" t="s">
        <v>84</v>
      </c>
      <c r="C14" s="126"/>
      <c r="D14" s="138"/>
      <c r="E14" s="122"/>
      <c r="F14" s="153"/>
      <c r="G14" s="137"/>
      <c r="H14" s="1"/>
    </row>
    <row r="15" spans="1:8" x14ac:dyDescent="0.2">
      <c r="A15" s="1"/>
      <c r="B15" s="141" t="s">
        <v>85</v>
      </c>
      <c r="C15" s="126"/>
      <c r="D15" s="121"/>
      <c r="E15" s="122"/>
      <c r="F15" s="136"/>
      <c r="G15" s="137"/>
      <c r="H15" s="1"/>
    </row>
    <row r="16" spans="1:8" x14ac:dyDescent="0.2">
      <c r="A16" s="1"/>
      <c r="B16" s="141" t="s">
        <v>86</v>
      </c>
      <c r="C16" s="126"/>
      <c r="D16" s="121"/>
      <c r="E16" s="122"/>
      <c r="F16" s="121"/>
      <c r="G16" s="122"/>
      <c r="H16" s="1"/>
    </row>
    <row r="17" spans="1:8" x14ac:dyDescent="0.2">
      <c r="A17" s="1"/>
      <c r="B17" s="142" t="s">
        <v>87</v>
      </c>
      <c r="C17" s="126"/>
      <c r="D17" s="113" t="s">
        <v>88</v>
      </c>
      <c r="E17" s="113" t="s">
        <v>89</v>
      </c>
      <c r="F17" s="114" t="s">
        <v>88</v>
      </c>
      <c r="G17" s="118" t="s">
        <v>89</v>
      </c>
      <c r="H17" s="1"/>
    </row>
    <row r="18" spans="1:8" x14ac:dyDescent="0.2">
      <c r="A18" s="1"/>
      <c r="B18" s="125">
        <v>1</v>
      </c>
      <c r="C18" s="126"/>
      <c r="D18" s="78"/>
      <c r="E18" s="78"/>
      <c r="F18" s="79"/>
      <c r="G18" s="80"/>
      <c r="H18" s="1"/>
    </row>
    <row r="19" spans="1:8" x14ac:dyDescent="0.2">
      <c r="A19" s="1"/>
      <c r="B19" s="125">
        <v>2</v>
      </c>
      <c r="C19" s="126"/>
      <c r="D19" s="78"/>
      <c r="E19" s="78"/>
      <c r="F19" s="79"/>
      <c r="G19" s="80"/>
      <c r="H19" s="1"/>
    </row>
    <row r="20" spans="1:8" x14ac:dyDescent="0.2">
      <c r="A20" s="1"/>
      <c r="B20" s="125">
        <v>3</v>
      </c>
      <c r="C20" s="126"/>
      <c r="D20" s="78"/>
      <c r="E20" s="78"/>
      <c r="F20" s="79"/>
      <c r="G20" s="80"/>
      <c r="H20" s="1"/>
    </row>
    <row r="21" spans="1:8" x14ac:dyDescent="0.2">
      <c r="A21" s="1"/>
      <c r="B21" s="125">
        <v>4</v>
      </c>
      <c r="C21" s="126"/>
      <c r="D21" s="109"/>
      <c r="E21" s="109"/>
      <c r="F21" s="110"/>
      <c r="G21" s="111"/>
      <c r="H21" s="1"/>
    </row>
    <row r="22" spans="1:8" x14ac:dyDescent="0.2">
      <c r="A22" s="1"/>
      <c r="B22" s="125">
        <v>5</v>
      </c>
      <c r="C22" s="126"/>
      <c r="D22" s="109"/>
      <c r="E22" s="109"/>
      <c r="F22" s="110"/>
      <c r="G22" s="111"/>
      <c r="H22" s="1"/>
    </row>
    <row r="23" spans="1:8" x14ac:dyDescent="0.2">
      <c r="A23" s="1"/>
      <c r="B23" s="125">
        <v>6</v>
      </c>
      <c r="C23" s="126"/>
      <c r="D23" s="109"/>
      <c r="E23" s="109"/>
      <c r="F23" s="110"/>
      <c r="G23" s="111"/>
      <c r="H23" s="1"/>
    </row>
    <row r="24" spans="1:8" x14ac:dyDescent="0.2">
      <c r="A24" s="1"/>
      <c r="B24" s="40" t="s">
        <v>90</v>
      </c>
      <c r="C24" s="39"/>
      <c r="D24" s="152">
        <f>D16*E18*D18+D16*E19*D19+D16*E20*D20+D16*E21*D21+D16*D22*E22+D16*D23*E23</f>
        <v>0</v>
      </c>
      <c r="E24" s="130"/>
      <c r="F24" s="135">
        <f>F16*G18*F18+F16*G19*F19+F16*G20*F20+F16*G21*F21+F16*F22*G22+F16*F23*G23</f>
        <v>0</v>
      </c>
      <c r="G24" s="124"/>
      <c r="H24" s="1"/>
    </row>
    <row r="25" spans="1:8" x14ac:dyDescent="0.2">
      <c r="A25" s="1"/>
      <c r="B25" s="145" t="s">
        <v>91</v>
      </c>
      <c r="C25" s="126"/>
      <c r="D25" s="151">
        <f>D24*D14</f>
        <v>0</v>
      </c>
      <c r="E25" s="130"/>
      <c r="F25" s="123">
        <f>IFERROR(F24*F14*(D15/F15),0)</f>
        <v>0</v>
      </c>
      <c r="G25" s="124"/>
      <c r="H25" s="1"/>
    </row>
    <row r="26" spans="1:8" ht="13.5" customHeight="1" thickBot="1" x14ac:dyDescent="0.25">
      <c r="A26" s="1"/>
      <c r="B26" s="1"/>
      <c r="C26" s="1"/>
      <c r="D26" s="1"/>
      <c r="E26" s="1"/>
      <c r="F26" s="1"/>
      <c r="G26" s="1"/>
      <c r="H26" s="1"/>
    </row>
    <row r="27" spans="1:8" ht="51" customHeight="1" thickBot="1" x14ac:dyDescent="0.25">
      <c r="A27" s="1"/>
      <c r="B27" s="131" t="s">
        <v>92</v>
      </c>
      <c r="C27" s="132"/>
      <c r="D27" s="139"/>
      <c r="E27" s="140"/>
      <c r="F27" s="143"/>
      <c r="G27" s="144"/>
      <c r="H27" s="1"/>
    </row>
    <row r="28" spans="1:8" ht="7.15" customHeight="1" thickBot="1" x14ac:dyDescent="0.25">
      <c r="A28" s="1"/>
      <c r="B28" s="3"/>
      <c r="C28" s="1"/>
      <c r="D28" s="9"/>
      <c r="E28" s="9"/>
      <c r="F28" s="9"/>
      <c r="G28" s="9"/>
      <c r="H28" s="1"/>
    </row>
    <row r="29" spans="1:8" ht="13.5" customHeight="1" thickBot="1" x14ac:dyDescent="0.25">
      <c r="A29" s="1"/>
      <c r="B29" s="71" t="s">
        <v>93</v>
      </c>
      <c r="C29" s="72"/>
      <c r="D29" s="9"/>
      <c r="E29" s="9"/>
      <c r="F29" s="9"/>
      <c r="G29" s="9"/>
      <c r="H29" s="1"/>
    </row>
    <row r="30" spans="1:8" ht="15" customHeight="1" thickBot="1" x14ac:dyDescent="0.25">
      <c r="A30" s="1"/>
      <c r="B30" s="22" t="s">
        <v>94</v>
      </c>
      <c r="C30" s="65">
        <f>D25-F25</f>
        <v>0</v>
      </c>
      <c r="D30" s="38"/>
      <c r="E30" s="38"/>
      <c r="F30" s="25"/>
      <c r="G30" s="25"/>
      <c r="H30" s="1"/>
    </row>
    <row r="31" spans="1:8" ht="16.5" customHeight="1" x14ac:dyDescent="0.2">
      <c r="A31" s="1"/>
      <c r="B31" s="19" t="s">
        <v>60</v>
      </c>
      <c r="C31" s="73" t="e">
        <f>1-F25/D25</f>
        <v>#DIV/0!</v>
      </c>
      <c r="D31" s="7"/>
      <c r="E31" s="7"/>
      <c r="F31" s="24"/>
      <c r="G31" s="24"/>
      <c r="H31" s="9"/>
    </row>
    <row r="32" spans="1:8" ht="16.5" hidden="1" customHeight="1" thickBot="1" x14ac:dyDescent="0.25">
      <c r="A32" s="1"/>
      <c r="B32" s="20" t="s">
        <v>95</v>
      </c>
      <c r="C32" s="115">
        <v>225</v>
      </c>
      <c r="D32" s="7"/>
      <c r="E32" s="7"/>
      <c r="F32" s="7"/>
      <c r="G32" s="7"/>
      <c r="H32" s="9"/>
    </row>
    <row r="33" spans="1:8" ht="16.5" customHeight="1" thickBot="1" x14ac:dyDescent="0.25">
      <c r="A33" s="1"/>
      <c r="B33" s="7"/>
      <c r="C33" s="7"/>
      <c r="D33" s="7"/>
      <c r="E33" s="7"/>
      <c r="F33" s="7"/>
      <c r="G33" s="7"/>
      <c r="H33" s="9"/>
    </row>
    <row r="34" spans="1:8" ht="13.5" customHeight="1" thickBot="1" x14ac:dyDescent="0.25">
      <c r="A34" s="1"/>
      <c r="B34" s="23" t="s">
        <v>61</v>
      </c>
      <c r="C34" s="74">
        <f>C30*(15/100)</f>
        <v>0</v>
      </c>
      <c r="D34" s="42"/>
      <c r="E34" s="42"/>
      <c r="F34" s="26"/>
      <c r="G34" s="26"/>
      <c r="H34" s="9"/>
    </row>
    <row r="35" spans="1:8" ht="15.6" customHeight="1" thickBot="1" x14ac:dyDescent="0.25">
      <c r="A35" s="1"/>
      <c r="B35" s="21" t="s">
        <v>96</v>
      </c>
      <c r="C35" s="75" t="e">
        <f>F27/C34</f>
        <v>#DIV/0!</v>
      </c>
      <c r="D35" s="18" t="s">
        <v>97</v>
      </c>
      <c r="E35" s="18"/>
      <c r="F35" s="6"/>
      <c r="G35" s="6"/>
      <c r="H35" s="9"/>
    </row>
    <row r="36" spans="1:8" ht="13.5" customHeight="1" thickBot="1" x14ac:dyDescent="0.25">
      <c r="A36" s="1"/>
      <c r="B36" s="7"/>
      <c r="C36" s="7"/>
      <c r="D36" s="18"/>
      <c r="E36" s="18"/>
      <c r="F36" s="6"/>
      <c r="G36" s="6"/>
      <c r="H36" s="4"/>
    </row>
    <row r="37" spans="1:8" ht="13.5" customHeight="1" thickBot="1" x14ac:dyDescent="0.25">
      <c r="A37" s="1"/>
      <c r="B37" s="23" t="s">
        <v>98</v>
      </c>
      <c r="C37" s="81">
        <f>IF((C30/1000*C32)&gt;(F27*0.3),(F27*0.3),(C30/1000*C32))</f>
        <v>0</v>
      </c>
      <c r="D37" s="6"/>
      <c r="E37" s="6"/>
      <c r="F37" s="6"/>
      <c r="G37" s="6"/>
      <c r="H37" s="9"/>
    </row>
    <row r="38" spans="1:8" ht="13.5" customHeight="1" thickBot="1" x14ac:dyDescent="0.25">
      <c r="A38" s="1"/>
      <c r="B38" s="37" t="s">
        <v>66</v>
      </c>
      <c r="C38" s="76" t="e">
        <f>C37/F27</f>
        <v>#DIV/0!</v>
      </c>
      <c r="D38" s="8"/>
      <c r="E38" s="8"/>
      <c r="F38" s="41"/>
      <c r="G38" s="41"/>
      <c r="H38" s="9"/>
    </row>
    <row r="39" spans="1:8" x14ac:dyDescent="0.2">
      <c r="A39" s="1"/>
      <c r="B39" s="1"/>
      <c r="C39" s="1"/>
      <c r="D39" s="9"/>
      <c r="E39" s="9"/>
      <c r="F39" s="9"/>
      <c r="G39" s="9"/>
      <c r="H39" s="9"/>
    </row>
    <row r="40" spans="1:8" x14ac:dyDescent="0.2">
      <c r="A40" s="1"/>
      <c r="B40" s="1"/>
      <c r="C40" s="1"/>
      <c r="D40" s="9"/>
      <c r="E40" s="9"/>
      <c r="F40" s="9"/>
      <c r="G40" s="9"/>
      <c r="H40" s="9"/>
    </row>
    <row r="41" spans="1:8" x14ac:dyDescent="0.2">
      <c r="A41" s="116"/>
      <c r="B41" s="116"/>
      <c r="C41" s="116"/>
      <c r="D41" s="116"/>
      <c r="E41" s="116"/>
      <c r="F41" s="116"/>
      <c r="G41" s="116"/>
      <c r="H41" s="117"/>
    </row>
    <row r="42" spans="1:8" x14ac:dyDescent="0.2">
      <c r="A42" s="116"/>
      <c r="B42" s="116"/>
      <c r="C42" s="116"/>
      <c r="D42" s="116"/>
      <c r="E42" s="116"/>
      <c r="F42" s="116"/>
      <c r="G42" s="116"/>
      <c r="H42" s="117"/>
    </row>
    <row r="43" spans="1:8" x14ac:dyDescent="0.2">
      <c r="A43" s="116"/>
      <c r="B43" s="116"/>
      <c r="C43" s="116"/>
      <c r="D43" s="116"/>
      <c r="E43" s="116"/>
      <c r="F43" s="116"/>
      <c r="G43" s="116"/>
      <c r="H43" s="117"/>
    </row>
  </sheetData>
  <sheetProtection algorithmName="SHA-512" hashValue="ib7ZpzyCJZU8CtNzieJmHmOuwGV3eUpfu5eKZnU2jVjgVo5LDagEIQu3c5NXN7pmy0md8pXo/F0dNVhBI/7IrA==" saltValue="4nu8SbkZRAu217NhGT4s/A==" spinCount="100000" sheet="1" objects="1" scenarios="1"/>
  <mergeCells count="36">
    <mergeCell ref="B7:G7"/>
    <mergeCell ref="D12:E12"/>
    <mergeCell ref="D25:E25"/>
    <mergeCell ref="B8:E8"/>
    <mergeCell ref="B15:C15"/>
    <mergeCell ref="D24:E24"/>
    <mergeCell ref="D15:E15"/>
    <mergeCell ref="B20:C20"/>
    <mergeCell ref="D14:E14"/>
    <mergeCell ref="F14:G14"/>
    <mergeCell ref="B10:E10"/>
    <mergeCell ref="F8:G8"/>
    <mergeCell ref="B13:C13"/>
    <mergeCell ref="D16:E16"/>
    <mergeCell ref="B19:C19"/>
    <mergeCell ref="F13:G13"/>
    <mergeCell ref="B27:C27"/>
    <mergeCell ref="B18:C18"/>
    <mergeCell ref="B21:C21"/>
    <mergeCell ref="F12:G12"/>
    <mergeCell ref="F24:G24"/>
    <mergeCell ref="F15:G15"/>
    <mergeCell ref="D13:E13"/>
    <mergeCell ref="D27:E27"/>
    <mergeCell ref="B23:C23"/>
    <mergeCell ref="B14:C14"/>
    <mergeCell ref="B17:C17"/>
    <mergeCell ref="F27:G27"/>
    <mergeCell ref="B16:C16"/>
    <mergeCell ref="B25:C25"/>
    <mergeCell ref="F10:G10"/>
    <mergeCell ref="F16:G16"/>
    <mergeCell ref="F25:G25"/>
    <mergeCell ref="B22:C22"/>
    <mergeCell ref="F9:G9"/>
    <mergeCell ref="B9:E9"/>
  </mergeCells>
  <conditionalFormatting sqref="C35">
    <cfRule type="cellIs" dxfId="7" priority="13" operator="lessThan">
      <formula>4</formula>
    </cfRule>
    <cfRule type="cellIs" dxfId="6" priority="14" operator="greaterThan">
      <formula>4</formula>
    </cfRule>
  </conditionalFormatting>
  <conditionalFormatting sqref="F8:G10">
    <cfRule type="cellIs" dxfId="5" priority="1" operator="equal">
      <formula>"Nein"</formula>
    </cfRule>
    <cfRule type="cellIs" dxfId="4" priority="2" operator="equal">
      <formula>"Ja"</formula>
    </cfRule>
  </conditionalFormatting>
  <dataValidations count="1">
    <dataValidation type="list" allowBlank="1" showInputMessage="1" showErrorMessage="1" sqref="F8:G10" xr:uid="{00000000-0002-0000-0200-000000000000}">
      <formula1>"Ja, Nein"</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3"/>
  <sheetViews>
    <sheetView zoomScaleNormal="100" workbookViewId="0">
      <selection activeCell="D13" sqref="D13:E13"/>
    </sheetView>
  </sheetViews>
  <sheetFormatPr baseColWidth="10" defaultColWidth="10.85546875" defaultRowHeight="12.75" x14ac:dyDescent="0.2"/>
  <cols>
    <col min="1" max="1" width="2.42578125" style="77" customWidth="1"/>
    <col min="2" max="2" width="48.42578125" style="77" customWidth="1"/>
    <col min="3" max="3" width="19.85546875" style="77" customWidth="1"/>
    <col min="4" max="7" width="26.7109375" style="77" customWidth="1"/>
    <col min="8" max="8" width="2.42578125" style="77" customWidth="1"/>
    <col min="9" max="9" width="10.85546875" style="77" customWidth="1"/>
    <col min="10" max="16384" width="10.85546875" style="77"/>
  </cols>
  <sheetData>
    <row r="1" spans="1:8" x14ac:dyDescent="0.2">
      <c r="A1" s="1"/>
      <c r="B1" s="1"/>
      <c r="C1" s="1"/>
      <c r="D1" s="1"/>
      <c r="E1" s="1"/>
      <c r="F1" s="1"/>
      <c r="G1" s="1"/>
      <c r="H1" s="1"/>
    </row>
    <row r="2" spans="1:8" ht="18" customHeight="1" x14ac:dyDescent="0.25">
      <c r="A2" s="1"/>
      <c r="B2" s="2" t="s">
        <v>76</v>
      </c>
      <c r="C2" s="1"/>
      <c r="D2" s="1"/>
      <c r="E2" s="1"/>
      <c r="F2" s="108"/>
      <c r="G2" s="108"/>
      <c r="H2" s="1"/>
    </row>
    <row r="3" spans="1:8" x14ac:dyDescent="0.2">
      <c r="A3" s="1"/>
      <c r="B3" s="1"/>
      <c r="C3" s="1"/>
      <c r="D3" s="1"/>
      <c r="E3" s="1"/>
      <c r="F3" s="1"/>
      <c r="G3" s="1"/>
      <c r="H3" s="1"/>
    </row>
    <row r="4" spans="1:8" x14ac:dyDescent="0.2">
      <c r="A4" s="9"/>
      <c r="B4" s="53" t="s">
        <v>50</v>
      </c>
      <c r="C4" s="53"/>
      <c r="D4" s="9"/>
      <c r="E4" s="9"/>
      <c r="F4" s="9"/>
      <c r="G4" s="9"/>
      <c r="H4" s="9"/>
    </row>
    <row r="5" spans="1:8" x14ac:dyDescent="0.2">
      <c r="A5" s="9"/>
      <c r="B5" s="54" t="s">
        <v>51</v>
      </c>
      <c r="C5" s="54"/>
      <c r="D5" s="9"/>
      <c r="E5" s="9"/>
      <c r="F5" s="9"/>
      <c r="G5" s="9"/>
      <c r="H5" s="9"/>
    </row>
    <row r="6" spans="1:8" ht="13.5" customHeight="1" thickBot="1" x14ac:dyDescent="0.25">
      <c r="A6" s="9"/>
      <c r="B6" s="9"/>
      <c r="C6" s="9"/>
      <c r="D6" s="9"/>
      <c r="E6" s="9"/>
      <c r="F6" s="9"/>
      <c r="G6" s="9"/>
      <c r="H6" s="9"/>
    </row>
    <row r="7" spans="1:8" x14ac:dyDescent="0.2">
      <c r="A7" s="9"/>
      <c r="B7" s="146" t="s">
        <v>77</v>
      </c>
      <c r="C7" s="147"/>
      <c r="D7" s="147"/>
      <c r="E7" s="147"/>
      <c r="F7" s="147"/>
      <c r="G7" s="148"/>
      <c r="H7" s="9"/>
    </row>
    <row r="8" spans="1:8" s="83" customFormat="1" ht="70.150000000000006" customHeight="1" x14ac:dyDescent="0.2">
      <c r="A8" s="82"/>
      <c r="B8" s="128" t="s">
        <v>78</v>
      </c>
      <c r="C8" s="129"/>
      <c r="D8" s="129"/>
      <c r="E8" s="130"/>
      <c r="F8" s="127" t="s">
        <v>99</v>
      </c>
      <c r="G8" s="122"/>
      <c r="H8" s="82"/>
    </row>
    <row r="9" spans="1:8" s="83" customFormat="1" ht="32.450000000000003" customHeight="1" thickBot="1" x14ac:dyDescent="0.25">
      <c r="A9" s="82"/>
      <c r="B9" s="128" t="s">
        <v>79</v>
      </c>
      <c r="C9" s="129"/>
      <c r="D9" s="129"/>
      <c r="E9" s="130"/>
      <c r="F9" s="119" t="s">
        <v>99</v>
      </c>
      <c r="G9" s="120"/>
      <c r="H9" s="82"/>
    </row>
    <row r="10" spans="1:8" s="83" customFormat="1" ht="15" customHeight="1" thickBot="1" x14ac:dyDescent="0.25">
      <c r="A10" s="82"/>
      <c r="B10" s="154" t="s">
        <v>80</v>
      </c>
      <c r="C10" s="155"/>
      <c r="D10" s="155"/>
      <c r="E10" s="156"/>
      <c r="F10" s="179" t="s">
        <v>99</v>
      </c>
      <c r="G10" s="180"/>
      <c r="H10" s="82"/>
    </row>
    <row r="11" spans="1:8" s="83" customFormat="1" ht="15" customHeight="1" thickBot="1" x14ac:dyDescent="0.25">
      <c r="A11" s="82"/>
      <c r="B11" s="1"/>
      <c r="C11" s="1"/>
      <c r="D11" s="1"/>
      <c r="E11" s="1"/>
      <c r="F11" s="1"/>
      <c r="G11" s="1"/>
      <c r="H11" s="82"/>
    </row>
    <row r="12" spans="1:8" ht="18" customHeight="1" x14ac:dyDescent="0.2">
      <c r="A12" s="1"/>
      <c r="B12" s="69"/>
      <c r="C12" s="70"/>
      <c r="D12" s="149" t="s">
        <v>81</v>
      </c>
      <c r="E12" s="150"/>
      <c r="F12" s="133" t="s">
        <v>82</v>
      </c>
      <c r="G12" s="134"/>
      <c r="H12" s="1"/>
    </row>
    <row r="13" spans="1:8" ht="18" customHeight="1" x14ac:dyDescent="0.25">
      <c r="A13" s="5"/>
      <c r="B13" s="142" t="s">
        <v>83</v>
      </c>
      <c r="C13" s="126"/>
      <c r="D13" s="138"/>
      <c r="E13" s="122"/>
      <c r="F13" s="138"/>
      <c r="G13" s="122"/>
      <c r="H13" s="5"/>
    </row>
    <row r="14" spans="1:8" x14ac:dyDescent="0.2">
      <c r="A14" s="1"/>
      <c r="B14" s="141" t="s">
        <v>84</v>
      </c>
      <c r="C14" s="126"/>
      <c r="D14" s="138">
        <v>15</v>
      </c>
      <c r="E14" s="122"/>
      <c r="F14" s="153">
        <v>12</v>
      </c>
      <c r="G14" s="137"/>
      <c r="H14" s="1"/>
    </row>
    <row r="15" spans="1:8" x14ac:dyDescent="0.2">
      <c r="A15" s="1"/>
      <c r="B15" s="141" t="s">
        <v>85</v>
      </c>
      <c r="C15" s="126"/>
      <c r="D15" s="121">
        <v>3000</v>
      </c>
      <c r="E15" s="122"/>
      <c r="F15" s="136">
        <v>3000</v>
      </c>
      <c r="G15" s="137"/>
      <c r="H15" s="1"/>
    </row>
    <row r="16" spans="1:8" x14ac:dyDescent="0.2">
      <c r="A16" s="1"/>
      <c r="B16" s="141" t="s">
        <v>86</v>
      </c>
      <c r="C16" s="126"/>
      <c r="D16" s="121">
        <v>4000</v>
      </c>
      <c r="E16" s="122"/>
      <c r="F16" s="121">
        <v>4000</v>
      </c>
      <c r="G16" s="122"/>
      <c r="H16" s="1"/>
    </row>
    <row r="17" spans="1:8" x14ac:dyDescent="0.2">
      <c r="A17" s="1"/>
      <c r="B17" s="142" t="s">
        <v>87</v>
      </c>
      <c r="C17" s="126"/>
      <c r="D17" s="113" t="s">
        <v>88</v>
      </c>
      <c r="E17" s="113" t="s">
        <v>89</v>
      </c>
      <c r="F17" s="114" t="s">
        <v>88</v>
      </c>
      <c r="G17" s="113" t="s">
        <v>89</v>
      </c>
      <c r="H17" s="1"/>
    </row>
    <row r="18" spans="1:8" x14ac:dyDescent="0.2">
      <c r="A18" s="1"/>
      <c r="B18" s="125">
        <v>1</v>
      </c>
      <c r="C18" s="126"/>
      <c r="D18" s="78">
        <v>1</v>
      </c>
      <c r="E18" s="78">
        <v>1</v>
      </c>
      <c r="F18" s="79">
        <v>0.8</v>
      </c>
      <c r="G18" s="80">
        <v>0.5</v>
      </c>
      <c r="H18" s="1"/>
    </row>
    <row r="19" spans="1:8" x14ac:dyDescent="0.2">
      <c r="A19" s="1"/>
      <c r="B19" s="125">
        <v>2</v>
      </c>
      <c r="C19" s="126"/>
      <c r="D19" s="78"/>
      <c r="E19" s="78"/>
      <c r="F19" s="79">
        <v>0.6</v>
      </c>
      <c r="G19" s="80">
        <v>0.3</v>
      </c>
      <c r="H19" s="1"/>
    </row>
    <row r="20" spans="1:8" x14ac:dyDescent="0.2">
      <c r="A20" s="1"/>
      <c r="B20" s="125">
        <v>3</v>
      </c>
      <c r="C20" s="126"/>
      <c r="D20" s="78"/>
      <c r="E20" s="78"/>
      <c r="F20" s="79">
        <v>0.5</v>
      </c>
      <c r="G20" s="80">
        <v>0.2</v>
      </c>
      <c r="H20" s="1"/>
    </row>
    <row r="21" spans="1:8" x14ac:dyDescent="0.2">
      <c r="A21" s="1"/>
      <c r="B21" s="125">
        <v>4</v>
      </c>
      <c r="C21" s="126"/>
      <c r="D21" s="109"/>
      <c r="E21" s="109"/>
      <c r="F21" s="110"/>
      <c r="G21" s="111"/>
      <c r="H21" s="1"/>
    </row>
    <row r="22" spans="1:8" x14ac:dyDescent="0.2">
      <c r="A22" s="1"/>
      <c r="B22" s="125">
        <v>5</v>
      </c>
      <c r="C22" s="126"/>
      <c r="D22" s="109"/>
      <c r="E22" s="109"/>
      <c r="F22" s="110"/>
      <c r="G22" s="111"/>
      <c r="H22" s="1"/>
    </row>
    <row r="23" spans="1:8" x14ac:dyDescent="0.2">
      <c r="A23" s="1"/>
      <c r="B23" s="125">
        <v>6</v>
      </c>
      <c r="C23" s="126"/>
      <c r="D23" s="109"/>
      <c r="E23" s="109"/>
      <c r="F23" s="110"/>
      <c r="G23" s="111"/>
      <c r="H23" s="1"/>
    </row>
    <row r="24" spans="1:8" x14ac:dyDescent="0.2">
      <c r="A24" s="1"/>
      <c r="B24" s="40" t="s">
        <v>90</v>
      </c>
      <c r="C24" s="39"/>
      <c r="D24" s="152">
        <f>D16*E18*D18+D16*E19*D19+D16*E20*D20+D16*E21*D21+D16*D22*E22+D16*D23*E23</f>
        <v>4000</v>
      </c>
      <c r="E24" s="130"/>
      <c r="F24" s="135">
        <f>F16*G18*F18+F16*G19*F19+F16*G20*F20+F16*G21*F21+F16*F22*G22+F16*F23*G23</f>
        <v>2720</v>
      </c>
      <c r="G24" s="124"/>
      <c r="H24" s="1"/>
    </row>
    <row r="25" spans="1:8" x14ac:dyDescent="0.2">
      <c r="A25" s="1"/>
      <c r="B25" s="145" t="s">
        <v>91</v>
      </c>
      <c r="C25" s="126"/>
      <c r="D25" s="151">
        <f>D24*D14</f>
        <v>60000</v>
      </c>
      <c r="E25" s="130"/>
      <c r="F25" s="123">
        <f>IFERROR(F24*F14*(D15/F15),0)</f>
        <v>32640</v>
      </c>
      <c r="G25" s="124"/>
      <c r="H25" s="1"/>
    </row>
    <row r="26" spans="1:8" ht="13.5" customHeight="1" thickBot="1" x14ac:dyDescent="0.25">
      <c r="A26" s="1"/>
      <c r="B26" s="1"/>
      <c r="C26" s="1"/>
      <c r="D26" s="1"/>
      <c r="E26" s="1"/>
      <c r="F26" s="1"/>
      <c r="G26" s="1"/>
      <c r="H26" s="1"/>
    </row>
    <row r="27" spans="1:8" ht="12.95" customHeight="1" thickBot="1" x14ac:dyDescent="0.25">
      <c r="A27" s="1"/>
      <c r="B27" s="131" t="s">
        <v>100</v>
      </c>
      <c r="C27" s="132"/>
      <c r="D27" s="139"/>
      <c r="E27" s="140"/>
      <c r="F27" s="143">
        <v>50000</v>
      </c>
      <c r="G27" s="144"/>
      <c r="H27" s="1"/>
    </row>
    <row r="28" spans="1:8" ht="7.15" customHeight="1" thickBot="1" x14ac:dyDescent="0.25">
      <c r="A28" s="1"/>
      <c r="B28" s="3"/>
      <c r="C28" s="1"/>
      <c r="D28" s="9"/>
      <c r="E28" s="9"/>
      <c r="F28" s="9"/>
      <c r="G28" s="9"/>
      <c r="H28" s="1"/>
    </row>
    <row r="29" spans="1:8" ht="13.5" customHeight="1" thickBot="1" x14ac:dyDescent="0.25">
      <c r="A29" s="1"/>
      <c r="B29" s="71" t="s">
        <v>93</v>
      </c>
      <c r="C29" s="72"/>
      <c r="D29" s="9"/>
      <c r="E29" s="9"/>
      <c r="F29" s="9"/>
      <c r="G29" s="9"/>
      <c r="H29" s="1"/>
    </row>
    <row r="30" spans="1:8" ht="15" customHeight="1" thickBot="1" x14ac:dyDescent="0.25">
      <c r="A30" s="1"/>
      <c r="B30" s="22" t="s">
        <v>94</v>
      </c>
      <c r="C30" s="65">
        <f>D25-F25</f>
        <v>27360</v>
      </c>
      <c r="D30" s="38"/>
      <c r="E30" s="38"/>
      <c r="F30" s="25"/>
      <c r="G30" s="25"/>
      <c r="H30" s="1"/>
    </row>
    <row r="31" spans="1:8" ht="16.5" customHeight="1" x14ac:dyDescent="0.2">
      <c r="A31" s="1"/>
      <c r="B31" s="19" t="s">
        <v>60</v>
      </c>
      <c r="C31" s="73">
        <f>1-F25/D25</f>
        <v>0.45599999999999996</v>
      </c>
      <c r="D31" s="7"/>
      <c r="E31" s="7"/>
      <c r="F31" s="24"/>
      <c r="G31" s="24"/>
      <c r="H31" s="9"/>
    </row>
    <row r="32" spans="1:8" ht="16.5" hidden="1" customHeight="1" thickBot="1" x14ac:dyDescent="0.25">
      <c r="A32" s="1"/>
      <c r="B32" s="20" t="s">
        <v>95</v>
      </c>
      <c r="C32" s="115">
        <v>225</v>
      </c>
      <c r="D32" s="7"/>
      <c r="E32" s="7"/>
      <c r="F32" s="7"/>
      <c r="G32" s="7"/>
      <c r="H32" s="9"/>
    </row>
    <row r="33" spans="1:8" ht="16.5" customHeight="1" thickBot="1" x14ac:dyDescent="0.25">
      <c r="A33" s="1"/>
      <c r="B33" s="7"/>
      <c r="C33" s="7"/>
      <c r="D33" s="7"/>
      <c r="E33" s="7"/>
      <c r="F33" s="7"/>
      <c r="G33" s="7"/>
      <c r="H33" s="9"/>
    </row>
    <row r="34" spans="1:8" ht="13.5" customHeight="1" thickBot="1" x14ac:dyDescent="0.25">
      <c r="A34" s="1"/>
      <c r="B34" s="23" t="s">
        <v>61</v>
      </c>
      <c r="C34" s="74">
        <f>C30*(15/100)</f>
        <v>4104</v>
      </c>
      <c r="D34" s="42"/>
      <c r="E34" s="42"/>
      <c r="F34" s="26"/>
      <c r="G34" s="26"/>
      <c r="H34" s="9"/>
    </row>
    <row r="35" spans="1:8" ht="15.6" customHeight="1" thickBot="1" x14ac:dyDescent="0.25">
      <c r="A35" s="1"/>
      <c r="B35" s="21" t="s">
        <v>63</v>
      </c>
      <c r="C35" s="75">
        <f>F27/C34</f>
        <v>12.183235867446394</v>
      </c>
      <c r="D35" s="18" t="s">
        <v>101</v>
      </c>
      <c r="E35" s="18"/>
      <c r="F35" s="6"/>
      <c r="G35" s="6"/>
      <c r="H35" s="9"/>
    </row>
    <row r="36" spans="1:8" ht="13.5" customHeight="1" thickBot="1" x14ac:dyDescent="0.25">
      <c r="B36" s="7"/>
      <c r="C36" s="7"/>
      <c r="D36" s="18"/>
      <c r="E36" s="18"/>
      <c r="F36" s="6"/>
      <c r="G36" s="6"/>
      <c r="H36" s="4"/>
    </row>
    <row r="37" spans="1:8" ht="13.5" customHeight="1" thickBot="1" x14ac:dyDescent="0.25">
      <c r="A37" s="1"/>
      <c r="B37" s="23" t="s">
        <v>98</v>
      </c>
      <c r="C37" s="81">
        <f>IF((C30/1000*C32)&gt;(F27*0.3),(F27*0.3),(C30/1000*C32))</f>
        <v>6156</v>
      </c>
      <c r="D37" s="6"/>
      <c r="E37" s="6"/>
      <c r="F37" s="6"/>
      <c r="G37" s="6"/>
      <c r="H37" s="9"/>
    </row>
    <row r="38" spans="1:8" ht="13.5" customHeight="1" thickBot="1" x14ac:dyDescent="0.25">
      <c r="A38" s="1"/>
      <c r="B38" s="37" t="s">
        <v>66</v>
      </c>
      <c r="C38" s="76">
        <f>C37/F27</f>
        <v>0.12311999999999999</v>
      </c>
      <c r="D38" s="8"/>
      <c r="E38" s="8"/>
      <c r="F38" s="41"/>
      <c r="G38" s="41"/>
      <c r="H38" s="9"/>
    </row>
    <row r="39" spans="1:8" x14ac:dyDescent="0.2">
      <c r="A39" s="1"/>
      <c r="B39" s="1"/>
      <c r="C39" s="1"/>
      <c r="D39" s="9"/>
      <c r="E39" s="9"/>
      <c r="F39" s="9"/>
      <c r="G39" s="9"/>
      <c r="H39" s="9"/>
    </row>
    <row r="40" spans="1:8" x14ac:dyDescent="0.2">
      <c r="A40" s="1"/>
      <c r="B40" s="1"/>
      <c r="C40" s="1"/>
      <c r="D40" s="9"/>
      <c r="E40" s="9"/>
      <c r="F40" s="9"/>
      <c r="G40" s="9"/>
      <c r="H40" s="9"/>
    </row>
    <row r="41" spans="1:8" x14ac:dyDescent="0.2">
      <c r="A41" s="116"/>
      <c r="B41" s="116"/>
      <c r="C41" s="116"/>
      <c r="D41" s="116"/>
      <c r="E41" s="116"/>
      <c r="F41" s="116"/>
      <c r="G41" s="116"/>
      <c r="H41" s="117"/>
    </row>
    <row r="42" spans="1:8" x14ac:dyDescent="0.2">
      <c r="A42" s="116"/>
      <c r="B42" s="116"/>
      <c r="C42" s="116"/>
      <c r="D42" s="116"/>
      <c r="E42" s="116"/>
      <c r="F42" s="116"/>
      <c r="G42" s="116"/>
      <c r="H42" s="117"/>
    </row>
    <row r="43" spans="1:8" x14ac:dyDescent="0.2">
      <c r="A43" s="116"/>
      <c r="B43" s="116"/>
      <c r="C43" s="116"/>
      <c r="D43" s="116"/>
      <c r="E43" s="116"/>
      <c r="F43" s="116"/>
      <c r="G43" s="116"/>
      <c r="H43" s="117"/>
    </row>
  </sheetData>
  <sheetProtection algorithmName="SHA-512" hashValue="hn2oI8w8CzoZ+t6pK6JDt1xn5UQ2wCfNtToMF4fKeW/1QaIZbv8+xA95XURuvrsSKFZrgi01sXc8TbH88uHN4w==" saltValue="1PB1ymypIpakwqISdZcYbg==" spinCount="100000" sheet="1" objects="1" scenarios="1"/>
  <mergeCells count="36">
    <mergeCell ref="B7:G7"/>
    <mergeCell ref="D12:E12"/>
    <mergeCell ref="D25:E25"/>
    <mergeCell ref="B8:E8"/>
    <mergeCell ref="B15:C15"/>
    <mergeCell ref="D24:E24"/>
    <mergeCell ref="D15:E15"/>
    <mergeCell ref="B20:C20"/>
    <mergeCell ref="D14:E14"/>
    <mergeCell ref="F14:G14"/>
    <mergeCell ref="B10:E10"/>
    <mergeCell ref="F8:G8"/>
    <mergeCell ref="B13:C13"/>
    <mergeCell ref="D16:E16"/>
    <mergeCell ref="B19:C19"/>
    <mergeCell ref="F13:G13"/>
    <mergeCell ref="B27:C27"/>
    <mergeCell ref="B18:C18"/>
    <mergeCell ref="B21:C21"/>
    <mergeCell ref="F12:G12"/>
    <mergeCell ref="F24:G24"/>
    <mergeCell ref="F15:G15"/>
    <mergeCell ref="D13:E13"/>
    <mergeCell ref="D27:E27"/>
    <mergeCell ref="B23:C23"/>
    <mergeCell ref="B14:C14"/>
    <mergeCell ref="B17:C17"/>
    <mergeCell ref="F27:G27"/>
    <mergeCell ref="B16:C16"/>
    <mergeCell ref="B25:C25"/>
    <mergeCell ref="F10:G10"/>
    <mergeCell ref="F16:G16"/>
    <mergeCell ref="F25:G25"/>
    <mergeCell ref="B22:C22"/>
    <mergeCell ref="F9:G9"/>
    <mergeCell ref="B9:E9"/>
  </mergeCells>
  <conditionalFormatting sqref="C35">
    <cfRule type="cellIs" dxfId="3" priority="3" operator="lessThan">
      <formula>4</formula>
    </cfRule>
    <cfRule type="cellIs" dxfId="2" priority="4" operator="greaterThan">
      <formula>4</formula>
    </cfRule>
  </conditionalFormatting>
  <conditionalFormatting sqref="F8:G10">
    <cfRule type="cellIs" dxfId="1" priority="1" operator="equal">
      <formula>"Nein"</formula>
    </cfRule>
    <cfRule type="cellIs" dxfId="0" priority="2" operator="equal">
      <formula>"Ja"</formula>
    </cfRule>
  </conditionalFormatting>
  <dataValidations count="1">
    <dataValidation type="list" allowBlank="1" showInputMessage="1" showErrorMessage="1" sqref="F8:G10" xr:uid="{00000000-0002-0000-0300-000000000000}">
      <formula1>"Ja, Nein"</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f7e897-efed-455f-93c0-600ac6fcf993">
      <Terms xmlns="http://schemas.microsoft.com/office/infopath/2007/PartnerControls"/>
    </lcf76f155ced4ddcb4097134ff3c332f>
    <TaxCatchAll xmlns="78451a78-f8fe-4fde-a3e4-ec9d3d94ee72" xsi:nil="true"/>
  </documentManagement>
</p:properties>
</file>

<file path=customXml/itemProps1.xml><?xml version="1.0" encoding="utf-8"?>
<ds:datastoreItem xmlns:ds="http://schemas.openxmlformats.org/officeDocument/2006/customXml" ds:itemID="{95597BD9-2E48-4652-8FC6-83FFF2BBC81D}">
  <ds:schemaRefs>
    <ds:schemaRef ds:uri="http://schemas.microsoft.com/sharepoint/v3/contenttype/forms"/>
  </ds:schemaRefs>
</ds:datastoreItem>
</file>

<file path=customXml/itemProps2.xml><?xml version="1.0" encoding="utf-8"?>
<ds:datastoreItem xmlns:ds="http://schemas.openxmlformats.org/officeDocument/2006/customXml" ds:itemID="{DABFACD3-89B7-4237-9B85-BD88FAE60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f7e897-efed-455f-93c0-600ac6fcf993"/>
    <ds:schemaRef ds:uri="78451a78-f8fe-4fde-a3e4-ec9d3d94e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D58827-C8E7-42CA-AB84-5082C6653754}">
  <ds:schemaRefs>
    <ds:schemaRef ds:uri="http://schemas.microsoft.com/office/2006/metadata/properties"/>
    <ds:schemaRef ds:uri="http://schemas.microsoft.com/office/infopath/2007/PartnerControls"/>
    <ds:schemaRef ds:uri="34f7e897-efed-455f-93c0-600ac6fcf993"/>
    <ds:schemaRef ds:uri="78451a78-f8fe-4fde-a3e4-ec9d3d94ee7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Liste de monitoring</vt:lpstr>
      <vt:lpstr>Informations générales</vt:lpstr>
      <vt:lpstr>Aspiration</vt:lpstr>
      <vt:lpstr>Exemple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Rosser, Silvan</dc:creator>
  <cp:keywords/>
  <dc:description/>
  <cp:lastModifiedBy>Stauss-Rössner, Luca</cp:lastModifiedBy>
  <cp:revision/>
  <dcterms:created xsi:type="dcterms:W3CDTF">2018-01-08T10:00:19Z</dcterms:created>
  <dcterms:modified xsi:type="dcterms:W3CDTF">2026-10-01T08:22:59Z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y fmtid="{D5CDD505-2E9C-101B-9397-08002B2CF9AE}" pid="3" name="MediaServiceImageTags">
    <vt:lpwstr/>
  </property>
</Properties>
</file>